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65" windowHeight="10440" tabRatio="428"/>
  </bookViews>
  <sheets>
    <sheet name="прайс ТрубМет - трубы" sheetId="1" r:id="rId1"/>
    <sheet name="поступление" sheetId="2" r:id="rId2"/>
    <sheet name="распродажа 70 000 с ндс" sheetId="3" r:id="rId3"/>
  </sheets>
  <definedNames>
    <definedName name="_xlnm._FilterDatabase" localSheetId="0" hidden="1">'прайс ТрубМет - трубы'!$A$18:$I$840</definedName>
    <definedName name="Excel_BuiltIn__FilterDatabase_1_1">"$#ССЫЛ!.#ССЫЛ!#ССЫЛ!:$#ССЫЛ!$#ССЫЛ!"</definedName>
    <definedName name="Excel_BuiltIn__FilterDatabase_1_1_1">"$#ССЫЛ!.#ССЫЛ!#ССЫЛ!:#ССЫЛ!#ССЫЛ!"</definedName>
    <definedName name="Excel_BuiltIn__FilterDatabase_1_1_1_1">"'file:///C:/Users/%D0%98%D1%80%D0%B8%D0%BD%D0%B0.idea-PC.000/Desktop/Downloads/Downloads/%D0%BE%D1%82%D0%B3%D1%80%D1%83%D0%B7%D0%BA%D0%B8%20%D0%B8%20%D0%BF%D1%80%D0%B8%D1%85%D0%BE%D0%B4%D1%8B/2016%20(1)/2018-02-16%20%D1%81%D1%82%D0%B0%D0%BB%D0%B8%2010-20%"</definedName>
    <definedName name="Excel_BuiltIn__FilterDatabase_1_1_1_1_1">"$#ССЫЛ!.#ССЫЛ!#ССЫЛ!:#ССЫЛ!#ССЫЛ!"</definedName>
    <definedName name="Excel_BuiltIn__FilterDatabase_1_1_1_1_1_1">"'file:///C:/Users/%D0%98%D1%80%D0%B8%D0%BD%D0%B0.idea-PC.000/Desktop/Downloads/Downloads/%D0%BE%D1%82%D0%B3%D1%80%D1%83%D0%B7%D0%BA%D0%B8%20%D0%B8%20%D0%BF%D1%80%D0%B8%D1%85%D0%BE%D0%B4%D1%8B/2016%20(1)/2018-02-16%20%D1%81%D1%82%D0%B0%D0%BB%D0%B8%2010-20%"</definedName>
    <definedName name="Excel_BuiltIn__FilterDatabase_1_1_1_1_1_1_1">"$#ССЫЛ!.#ССЫЛ!#ССЫЛ!:#ССЫЛ!#ССЫЛ!"</definedName>
    <definedName name="Excel_BuiltIn__FilterDatabase_3">#REF!</definedName>
    <definedName name="Excel_BuiltIn__FilterDatabase_3_1">#REF!</definedName>
  </definedNames>
  <calcPr calcId="124519"/>
</workbook>
</file>

<file path=xl/calcChain.xml><?xml version="1.0" encoding="utf-8"?>
<calcChain xmlns="http://schemas.openxmlformats.org/spreadsheetml/2006/main">
  <c r="E89" i="3"/>
  <c r="F89"/>
  <c r="G89"/>
  <c r="E174"/>
  <c r="F94"/>
  <c r="E94" s="1"/>
  <c r="F95"/>
  <c r="E95" s="1"/>
  <c r="H163"/>
  <c r="E129"/>
  <c r="H129"/>
  <c r="H130"/>
  <c r="H131"/>
  <c r="H132"/>
  <c r="H141"/>
  <c r="H142"/>
  <c r="H143"/>
  <c r="H144"/>
  <c r="H145"/>
  <c r="H146"/>
  <c r="H147"/>
  <c r="H148"/>
  <c r="H149"/>
  <c r="E155"/>
  <c r="H155" s="1"/>
  <c r="H156"/>
  <c r="H157"/>
  <c r="H164"/>
  <c r="E150"/>
  <c r="H150" s="1"/>
  <c r="E158"/>
  <c r="H158" s="1"/>
  <c r="E159"/>
  <c r="H159" s="1"/>
  <c r="H151"/>
  <c r="E165"/>
  <c r="H165" s="1"/>
  <c r="E96"/>
  <c r="H96" s="1"/>
  <c r="H152"/>
  <c r="H153"/>
  <c r="H154"/>
  <c r="H166"/>
  <c r="H97"/>
  <c r="E139"/>
  <c r="H139" s="1"/>
  <c r="E140"/>
  <c r="H140" s="1"/>
  <c r="E160"/>
  <c r="H160" s="1"/>
  <c r="E167"/>
  <c r="H167" s="1"/>
  <c r="F168"/>
  <c r="E168" s="1"/>
  <c r="H168" s="1"/>
  <c r="E169"/>
  <c r="H169" s="1"/>
  <c r="E170"/>
  <c r="H170" s="1"/>
  <c r="F171"/>
  <c r="E171" s="1"/>
  <c r="H171" s="1"/>
  <c r="H172"/>
  <c r="E175"/>
  <c r="H175" s="1"/>
  <c r="E176"/>
  <c r="H176" s="1"/>
  <c r="E177"/>
  <c r="H177" s="1"/>
  <c r="H133"/>
  <c r="E161"/>
  <c r="H161" s="1"/>
  <c r="E162"/>
  <c r="H162" s="1"/>
  <c r="E98"/>
  <c r="H98" s="1"/>
  <c r="E99"/>
  <c r="H99" s="1"/>
  <c r="E100"/>
  <c r="H100" s="1"/>
  <c r="E101"/>
  <c r="H101" s="1"/>
  <c r="E102"/>
  <c r="H102" s="1"/>
  <c r="E103"/>
  <c r="H103" s="1"/>
  <c r="E104"/>
  <c r="H104" s="1"/>
  <c r="E105"/>
  <c r="H105" s="1"/>
  <c r="F106"/>
  <c r="E107"/>
  <c r="H107" s="1"/>
  <c r="E108"/>
  <c r="H108" s="1"/>
  <c r="E109"/>
  <c r="H109" s="1"/>
  <c r="E110"/>
  <c r="H110" s="1"/>
  <c r="E111"/>
  <c r="H111" s="1"/>
  <c r="E112"/>
  <c r="H112" s="1"/>
  <c r="E113"/>
  <c r="H113" s="1"/>
  <c r="E114"/>
  <c r="H114" s="1"/>
  <c r="E115"/>
  <c r="H115" s="1"/>
  <c r="E116"/>
  <c r="H116" s="1"/>
  <c r="E117"/>
  <c r="H117" s="1"/>
  <c r="E118"/>
  <c r="H118" s="1"/>
  <c r="E119"/>
  <c r="H119" s="1"/>
  <c r="E120"/>
  <c r="H120" s="1"/>
  <c r="E121"/>
  <c r="H121" s="1"/>
  <c r="E122"/>
  <c r="H122" s="1"/>
  <c r="E123"/>
  <c r="H123" s="1"/>
  <c r="E124"/>
  <c r="H124" s="1"/>
  <c r="E125"/>
  <c r="H125" s="1"/>
  <c r="E126"/>
  <c r="H126" s="1"/>
  <c r="E127"/>
  <c r="H127" s="1"/>
  <c r="F128"/>
  <c r="E128" s="1"/>
  <c r="H128" s="1"/>
  <c r="E134"/>
  <c r="H134" s="1"/>
  <c r="E135"/>
  <c r="H135" s="1"/>
  <c r="E136"/>
  <c r="H136" s="1"/>
  <c r="E137"/>
  <c r="H137" s="1"/>
  <c r="E138"/>
  <c r="H138" s="1"/>
  <c r="H173"/>
  <c r="G179"/>
  <c r="F179" l="1"/>
  <c r="E179"/>
</calcChain>
</file>

<file path=xl/sharedStrings.xml><?xml version="1.0" encoding="utf-8"?>
<sst xmlns="http://schemas.openxmlformats.org/spreadsheetml/2006/main" count="4736" uniqueCount="1583">
  <si>
    <t xml:space="preserve">                           Общество с ограниченной ответственностью </t>
  </si>
  <si>
    <t xml:space="preserve">СКИДКИ на трубный прокат  от 5тн.  300руб/тн. ! </t>
  </si>
  <si>
    <t xml:space="preserve">СКИДКИ на трубный прокат  от 10тн.  500руб/тн. ! </t>
  </si>
  <si>
    <t xml:space="preserve">СКИДКИ на трубный прокат  от 20тн.  700Руб/тн. ! </t>
  </si>
  <si>
    <t xml:space="preserve">СКИДКИ на трубный прокат  от 40тн.  900руб/тн. !  </t>
  </si>
  <si>
    <t>На производственной базе г.Челябинск выполняются дополнительные услуги: резка металлопроката, погрузочно-разгрузочные работы, хранение,</t>
  </si>
  <si>
    <t>прием и отправка ж/д вагонов, организация доставки и перевозки труб, и т.п. По видам услуг и их стоимости уточняйте у своего менеджера.</t>
  </si>
  <si>
    <t>На заводах-изготовителях наличие трубной продукции по заказам группы компаний ТрубМет, информация у менеджеров</t>
  </si>
  <si>
    <t xml:space="preserve">Наличие и изготовление трубошпунта, сварного шпунта корытного (аналог шпунтов Ларсена: Л5УМ, Л5, Л4, VL 606(A,К) </t>
  </si>
  <si>
    <t xml:space="preserve"> и др. по геометрическим размерам и тех.характеристикам),</t>
  </si>
  <si>
    <t>а также возможна поставка комплектующих, в том числе анкерных тяг, вся информация у менеджеров</t>
  </si>
  <si>
    <t>Размер, мм. (Диам.  х стенка)</t>
  </si>
  <si>
    <t>Способ производства</t>
  </si>
  <si>
    <t>Сталь</t>
  </si>
  <si>
    <t>В наличии, тн</t>
  </si>
  <si>
    <t>Приход /приёмка</t>
  </si>
  <si>
    <t>Спеццена ОПТ от 20тн</t>
  </si>
  <si>
    <t>Цена,           с  НДС   руб./за тн.</t>
  </si>
  <si>
    <t>Наш склад (город)</t>
  </si>
  <si>
    <t>Примечание (количество, метраж пакетов, состояние )</t>
  </si>
  <si>
    <t>Шпунт Л5УМ</t>
  </si>
  <si>
    <t>бесшовный</t>
  </si>
  <si>
    <t>С255</t>
  </si>
  <si>
    <t>договорная</t>
  </si>
  <si>
    <t xml:space="preserve">Челябинск </t>
  </si>
  <si>
    <t>производства Нижний Тагил 12м</t>
  </si>
  <si>
    <t>Шпунт СШК 1000</t>
  </si>
  <si>
    <t>сварной</t>
  </si>
  <si>
    <t>С345</t>
  </si>
  <si>
    <t>собственное производство</t>
  </si>
  <si>
    <t>Шпунт СШК 750</t>
  </si>
  <si>
    <t>Лист 22х1550х12000 ГОСТ 19903</t>
  </si>
  <si>
    <t>09г2с</t>
  </si>
  <si>
    <t>1 шт, ммк</t>
  </si>
  <si>
    <t>Ложемент для труб d1420</t>
  </si>
  <si>
    <t>18 шт</t>
  </si>
  <si>
    <t>14900 без ндс</t>
  </si>
  <si>
    <t>Челябинск</t>
  </si>
  <si>
    <t>18 штук опт (все) по 14900 с ндс за штуку (цена указана за 1шт.) из низ 17 шт окрашенных без документов</t>
  </si>
  <si>
    <t>12х 2</t>
  </si>
  <si>
    <t>бесшовная х/т</t>
  </si>
  <si>
    <t>69900 без ндс</t>
  </si>
  <si>
    <t>Екатеринбург</t>
  </si>
  <si>
    <t>9шт кривые  ГОСТ8734 холоднотянутая /к</t>
  </si>
  <si>
    <t>14х 2</t>
  </si>
  <si>
    <t xml:space="preserve">бесшовная х/т </t>
  </si>
  <si>
    <t>Челябинск /п</t>
  </si>
  <si>
    <t>6-10м</t>
  </si>
  <si>
    <t>14х 2,5</t>
  </si>
  <si>
    <t>10, 20</t>
  </si>
  <si>
    <t>3,4м 1шт.  ГОСТ8734 холоднотянутая /к</t>
  </si>
  <si>
    <t>Бесшовная х/т</t>
  </si>
  <si>
    <t>6-8м</t>
  </si>
  <si>
    <t xml:space="preserve">15х 2,5   </t>
  </si>
  <si>
    <t>1шт 9м   ГОСТ8734 холоднотянутая /к</t>
  </si>
  <si>
    <t>15х 3,5</t>
  </si>
  <si>
    <t>3,6-4,7м</t>
  </si>
  <si>
    <t>16х 1</t>
  </si>
  <si>
    <t>3м Двинская ГОСТ8734 холоднотянутая /к</t>
  </si>
  <si>
    <t>16х 1,5</t>
  </si>
  <si>
    <t>Челябинск /т</t>
  </si>
  <si>
    <t>Ответ-хранение. Длина по 4м</t>
  </si>
  <si>
    <t>16х 1,8</t>
  </si>
  <si>
    <t>2,58м Двинская ГОСТ8734 холоднотянутая /к</t>
  </si>
  <si>
    <t>16х 2</t>
  </si>
  <si>
    <t>99900 без ндс</t>
  </si>
  <si>
    <t>36 метров = 3 шт по 7,5 м  +1 шт 5,5м  ГОСТ8734 холоднотянутая /к</t>
  </si>
  <si>
    <t xml:space="preserve">18х 2   </t>
  </si>
  <si>
    <t>2шт 20,75м не мерные  ГОСТ8734 холоднотянутая /к</t>
  </si>
  <si>
    <t>Челябинск/ п</t>
  </si>
  <si>
    <t>5-8м</t>
  </si>
  <si>
    <t>18х 2</t>
  </si>
  <si>
    <t>18х 2,5</t>
  </si>
  <si>
    <t>5,75м</t>
  </si>
  <si>
    <t>18х 3</t>
  </si>
  <si>
    <t>3,9-6,6м</t>
  </si>
  <si>
    <t>7-11м</t>
  </si>
  <si>
    <t>20х 3</t>
  </si>
  <si>
    <t>9-10м</t>
  </si>
  <si>
    <t xml:space="preserve">20х 3,5    </t>
  </si>
  <si>
    <t>22х 3</t>
  </si>
  <si>
    <t>1шт бф крив. 4М  ГОСТ8734 холоднотянутая /к</t>
  </si>
  <si>
    <t>8,3-8,5м</t>
  </si>
  <si>
    <t>22х 4</t>
  </si>
  <si>
    <t>4,7м-6,9м</t>
  </si>
  <si>
    <t>23х 6,5</t>
  </si>
  <si>
    <t>38ХС</t>
  </si>
  <si>
    <t>5,50-6,80м</t>
  </si>
  <si>
    <t xml:space="preserve">25х 2        </t>
  </si>
  <si>
    <t>4,4тн (11м)/п + 1,746тн(12м) /м +19,823тн /т Ответ-хранение. Длина по 4м</t>
  </si>
  <si>
    <t>25х 3</t>
  </si>
  <si>
    <t>1шт (4,8м)  ГОСТ8734 холоднотянутая /к</t>
  </si>
  <si>
    <t>11м</t>
  </si>
  <si>
    <t>25х 3,5</t>
  </si>
  <si>
    <t>1шт (1,72м)  ГОСТ8734 холоднотянутая Двин /к</t>
  </si>
  <si>
    <t>10-11м</t>
  </si>
  <si>
    <t>25х 4</t>
  </si>
  <si>
    <t>25х 4,5</t>
  </si>
  <si>
    <t>27х 2,8</t>
  </si>
  <si>
    <t xml:space="preserve">10Г2  </t>
  </si>
  <si>
    <t>Оцинков 6-7,5м</t>
  </si>
  <si>
    <t>27х 3</t>
  </si>
  <si>
    <t>(10,9/10,6/10,25/6,8/6,8/5,3м)6шт.50,65м ГОСТ8734 холоднотянутая /к</t>
  </si>
  <si>
    <t>27х 4</t>
  </si>
  <si>
    <t>10Г</t>
  </si>
  <si>
    <t>Мерные по 11,30м</t>
  </si>
  <si>
    <t>27х 5</t>
  </si>
  <si>
    <t>бешовная х/т</t>
  </si>
  <si>
    <t>4-5м</t>
  </si>
  <si>
    <t>28х 2</t>
  </si>
  <si>
    <t>121 штука по 12м</t>
  </si>
  <si>
    <t>28х 2,2</t>
  </si>
  <si>
    <t>по 12м ржавые</t>
  </si>
  <si>
    <t>28х 3</t>
  </si>
  <si>
    <t>длины 2-4м, 6-12м ржавые</t>
  </si>
  <si>
    <t>12х1мф</t>
  </si>
  <si>
    <t>3м-11,9м</t>
  </si>
  <si>
    <t>28х 4,5</t>
  </si>
  <si>
    <t>Длины 6-6,8м</t>
  </si>
  <si>
    <t xml:space="preserve">6шт по 7,6м </t>
  </si>
  <si>
    <t>28х 5</t>
  </si>
  <si>
    <t xml:space="preserve">2шт по 9м </t>
  </si>
  <si>
    <t>28х 7</t>
  </si>
  <si>
    <t>1шт б/ф  2,0 м  ГОСТ8734 холоднотянутая /к</t>
  </si>
  <si>
    <t>29х 5     ГОСТ800-78</t>
  </si>
  <si>
    <t>бесшовная</t>
  </si>
  <si>
    <t>ШХ15</t>
  </si>
  <si>
    <t>Стенка 5-5,5  Длины 9,4-11м/т</t>
  </si>
  <si>
    <t>30х 2</t>
  </si>
  <si>
    <t>4,10-8,10м</t>
  </si>
  <si>
    <t>30х 3,5</t>
  </si>
  <si>
    <t>35ХГСА</t>
  </si>
  <si>
    <t>6-7,50м</t>
  </si>
  <si>
    <t>32х 2</t>
  </si>
  <si>
    <t>1шт  (3,4м)  ГОСТ8734 холоднотянутая /к</t>
  </si>
  <si>
    <t>32х 3</t>
  </si>
  <si>
    <t>по 11м</t>
  </si>
  <si>
    <t>32х 3,5</t>
  </si>
  <si>
    <t xml:space="preserve">Бесшовная </t>
  </si>
  <si>
    <t>6,3-7,4м.</t>
  </si>
  <si>
    <t>32х 4</t>
  </si>
  <si>
    <t>6,5-7м</t>
  </si>
  <si>
    <t>32х 4,5</t>
  </si>
  <si>
    <t xml:space="preserve">40Х  </t>
  </si>
  <si>
    <t>9,50-11,50м</t>
  </si>
  <si>
    <t>32х 5</t>
  </si>
  <si>
    <t>8,20-10,50м</t>
  </si>
  <si>
    <t>32х 6</t>
  </si>
  <si>
    <t xml:space="preserve">бесшовная </t>
  </si>
  <si>
    <t xml:space="preserve"> ТУ14-3р-55-2001 длины 2,95-3м</t>
  </si>
  <si>
    <t>32х 6,5</t>
  </si>
  <si>
    <t>4,70-5,90м</t>
  </si>
  <si>
    <t>32х 7</t>
  </si>
  <si>
    <t>10,30-11,10м</t>
  </si>
  <si>
    <t>32х 8</t>
  </si>
  <si>
    <t xml:space="preserve"> ТУ14-3р-55-2001, длины 12м</t>
  </si>
  <si>
    <t>34х 3</t>
  </si>
  <si>
    <t>34х 3,5       ТУ1430</t>
  </si>
  <si>
    <t>49900 без ндс</t>
  </si>
  <si>
    <t>34х 4</t>
  </si>
  <si>
    <t>сварная</t>
  </si>
  <si>
    <t>1шт 3,43м рж.</t>
  </si>
  <si>
    <t>1шт  5,3м ГОСТ8734 /к  ржавая бф</t>
  </si>
  <si>
    <t>36х 4,2</t>
  </si>
  <si>
    <t>1шт  9,35м /комм</t>
  </si>
  <si>
    <t>36х 4,8   ГОСТ800-78</t>
  </si>
  <si>
    <t>Длины 9,5-10м/т</t>
  </si>
  <si>
    <t>37х 2,5</t>
  </si>
  <si>
    <t>1,7м 1шт  лежалая /комм</t>
  </si>
  <si>
    <t>10Х9МФБ</t>
  </si>
  <si>
    <t>21шт 85,5м (длины 3,2-4м) ГОСТ8734 /комм</t>
  </si>
  <si>
    <t>37х 6,8    ГОСТ800-78</t>
  </si>
  <si>
    <t>Длины 7,3-8,4м/т</t>
  </si>
  <si>
    <t>38х 2</t>
  </si>
  <si>
    <t>22шт  176м ГОСТ8734 /к</t>
  </si>
  <si>
    <t>19шт бф ГОСТ8734 /комм</t>
  </si>
  <si>
    <t xml:space="preserve">38х 2,5                  </t>
  </si>
  <si>
    <t>1шт  4,5м ГОСТ8734 /к 0,010тн + (1,08м)0,002тн  Двинская ГОСТ8734 холоднотянутая /к</t>
  </si>
  <si>
    <t>38х 2,5     ТУ1430</t>
  </si>
  <si>
    <t>22шт  * /комм</t>
  </si>
  <si>
    <t>7м</t>
  </si>
  <si>
    <t>38х 3</t>
  </si>
  <si>
    <t>14шт.бф</t>
  </si>
  <si>
    <t>40х 2,5</t>
  </si>
  <si>
    <t xml:space="preserve">4шт бф ГОСТ8734 (х2,5-3мм)/комм </t>
  </si>
  <si>
    <t xml:space="preserve">40х 6                 </t>
  </si>
  <si>
    <t xml:space="preserve"> (1,16м+1,23м)  Двинская ГОСТ8734 холоднотянутая /к</t>
  </si>
  <si>
    <t>40х 9</t>
  </si>
  <si>
    <t xml:space="preserve"> (1,74м)  Двинская ГОСТ8734 холоднотянутая /к</t>
  </si>
  <si>
    <t>42х 3,5   некондиция</t>
  </si>
  <si>
    <t xml:space="preserve">(1шт 3м борозда вдоль)/комм. </t>
  </si>
  <si>
    <t>42х 3,5</t>
  </si>
  <si>
    <t xml:space="preserve">2шт </t>
  </si>
  <si>
    <t>6-10,5м</t>
  </si>
  <si>
    <t>42х 3,7   ГОСТ800-78</t>
  </si>
  <si>
    <t>Стенка 3,7-4мм Длины 6,5-8,5м/т</t>
  </si>
  <si>
    <t>42х 4</t>
  </si>
  <si>
    <t>(0,83м)0,003тн  Двинская ГОСТ8734 холоднотянутая /к</t>
  </si>
  <si>
    <t>Длины 4-4,5м , 6-12м</t>
  </si>
  <si>
    <t>44х 3</t>
  </si>
  <si>
    <t>2шт бф ГОСТ8734 /комм</t>
  </si>
  <si>
    <t>45х 2,5</t>
  </si>
  <si>
    <t>0,75 метра Двинская ГОСТ8734 холоднотянутая /к</t>
  </si>
  <si>
    <t>45х 3    ТУ1430</t>
  </si>
  <si>
    <t>9шт гнутые бф ГОСТ8734 длинами 4,8-4,9м /комм</t>
  </si>
  <si>
    <t>45х 3</t>
  </si>
  <si>
    <t>99900 все с ту</t>
  </si>
  <si>
    <t>67шт бф ГОСТ8734 длинами 4,8-4,9м /комм</t>
  </si>
  <si>
    <t>45х 3,5</t>
  </si>
  <si>
    <t xml:space="preserve">8-10,7м </t>
  </si>
  <si>
    <t xml:space="preserve">45х 4   </t>
  </si>
  <si>
    <t xml:space="preserve">9,5-10м </t>
  </si>
  <si>
    <t>13ХФА</t>
  </si>
  <si>
    <t>47х 4   ГОСТ800-78</t>
  </si>
  <si>
    <t>Длины 6,5-8,5м /т</t>
  </si>
  <si>
    <t>47х 7   ГОСТ800-78</t>
  </si>
  <si>
    <t>Длины 2,3-3,2м/т</t>
  </si>
  <si>
    <t xml:space="preserve">48х 4 </t>
  </si>
  <si>
    <t>15хм</t>
  </si>
  <si>
    <t>159900 все</t>
  </si>
  <si>
    <t>8шт бф  5,4/5,8/4,6/6,2/7,2/8,1/7,3/5,7м</t>
  </si>
  <si>
    <t xml:space="preserve">48х 4,5    </t>
  </si>
  <si>
    <t xml:space="preserve">1шт 2м бф рж. Двинск. /к </t>
  </si>
  <si>
    <t>48х 6</t>
  </si>
  <si>
    <t>109900 без ндс</t>
  </si>
  <si>
    <t>1шт 1,5м ГОСТ8734 /к 0,009тн + 0,048тн(1шт)7,75м</t>
  </si>
  <si>
    <t xml:space="preserve">12шт </t>
  </si>
  <si>
    <t>48х 6,5</t>
  </si>
  <si>
    <t>6шт бф приёмка</t>
  </si>
  <si>
    <t>129900 без ндс</t>
  </si>
  <si>
    <t>4шт бф</t>
  </si>
  <si>
    <t>48,6х 7   ГОСТ800-78</t>
  </si>
  <si>
    <t>Длины по 5,1м</t>
  </si>
  <si>
    <t>50х 5</t>
  </si>
  <si>
    <t>51х 3,5</t>
  </si>
  <si>
    <t xml:space="preserve"> Лежалая 9шт (5,14/4,46/5,41/5,53/5,0/5,51/5,23/5,38/5,47) 47,13м. ПРОВЕРИТЬ СТЕНКУ !!! /м </t>
  </si>
  <si>
    <t>52х 6,5   ГОСТ800-78</t>
  </si>
  <si>
    <t>52,4мм Длины 7,3-7,9м/т</t>
  </si>
  <si>
    <t>53х 10   ГОСТ800-78</t>
  </si>
  <si>
    <t>Стенка до 10,5мм   Длины 2,65-2,75м/т</t>
  </si>
  <si>
    <t>57х 3</t>
  </si>
  <si>
    <t xml:space="preserve"> Серая грунтовка, Длины   8,75м-10,2 м /т</t>
  </si>
  <si>
    <t xml:space="preserve">57х 3,5   </t>
  </si>
  <si>
    <t>8шт бф</t>
  </si>
  <si>
    <t>8,224тн/каз китай +0,330тн /т</t>
  </si>
  <si>
    <t xml:space="preserve">57х 3,5    </t>
  </si>
  <si>
    <t>149900 с 10ст</t>
  </si>
  <si>
    <t xml:space="preserve">4 шт.бф </t>
  </si>
  <si>
    <t>57х 4</t>
  </si>
  <si>
    <t xml:space="preserve">1шт </t>
  </si>
  <si>
    <t>149900 все</t>
  </si>
  <si>
    <t xml:space="preserve">57х 4    </t>
  </si>
  <si>
    <t xml:space="preserve"> Длины 10-11м</t>
  </si>
  <si>
    <t xml:space="preserve">57х 5,5 </t>
  </si>
  <si>
    <t>20А</t>
  </si>
  <si>
    <t xml:space="preserve">3 шт. ТУ 14-158-113-99 </t>
  </si>
  <si>
    <t>57х 6       ВУС</t>
  </si>
  <si>
    <t>119900 все</t>
  </si>
  <si>
    <t xml:space="preserve">ТУ1128 длины 10-11,5м  /п </t>
  </si>
  <si>
    <t xml:space="preserve">57х 6     </t>
  </si>
  <si>
    <t xml:space="preserve">57х 6   </t>
  </si>
  <si>
    <t>177900 все</t>
  </si>
  <si>
    <t>15шт.</t>
  </si>
  <si>
    <t>57х 6      ТУ 124</t>
  </si>
  <si>
    <t>приход февраль</t>
  </si>
  <si>
    <t xml:space="preserve">57х 7 </t>
  </si>
  <si>
    <t>8-12м</t>
  </si>
  <si>
    <t xml:space="preserve">57х 8   </t>
  </si>
  <si>
    <t>1шт., Длина 4,4 м</t>
  </si>
  <si>
    <t xml:space="preserve">139900 все </t>
  </si>
  <si>
    <t>47шт.бф</t>
  </si>
  <si>
    <t>60х 3,5</t>
  </si>
  <si>
    <t>4 шт. Бф</t>
  </si>
  <si>
    <t>3шт бф</t>
  </si>
  <si>
    <t xml:space="preserve">60х 4 </t>
  </si>
  <si>
    <t>( 1шт 0,006тн 1,04 метра) Двинская  /к</t>
  </si>
  <si>
    <t>60х 4</t>
  </si>
  <si>
    <t>Лежалая 2020 года 6-12м бф</t>
  </si>
  <si>
    <t xml:space="preserve">  4 шт бф /к </t>
  </si>
  <si>
    <t>Ответ-хранение , длины по 11,7м/т</t>
  </si>
  <si>
    <t>60х 4,5    ТУ1430</t>
  </si>
  <si>
    <t>11шт 5,5м бф вдоль бор. Сталь по сертификату 20К</t>
  </si>
  <si>
    <t>60х 4,5</t>
  </si>
  <si>
    <t>156900 с 20ст</t>
  </si>
  <si>
    <t>14 шт</t>
  </si>
  <si>
    <t>139900 с 20ст</t>
  </si>
  <si>
    <t>19 шт.бф</t>
  </si>
  <si>
    <t>103м 9 шт. Бф</t>
  </si>
  <si>
    <t>60х 5       ТУ1430</t>
  </si>
  <si>
    <t>60х 5</t>
  </si>
  <si>
    <t>60х 6</t>
  </si>
  <si>
    <t>Челябинск/ т</t>
  </si>
  <si>
    <t>Длины 6,05м</t>
  </si>
  <si>
    <t>60х 6,5</t>
  </si>
  <si>
    <t>0,194тн(6шт по 3,82м)бф</t>
  </si>
  <si>
    <t xml:space="preserve">63,5х 8   </t>
  </si>
  <si>
    <t xml:space="preserve">15г </t>
  </si>
  <si>
    <t>Ответ-хранение , длины 6-12м, сталь P355NH аналог 09г2с /т</t>
  </si>
  <si>
    <t>63,5х 9</t>
  </si>
  <si>
    <t>6-12м / т,  сталь P355NH аналог 09г2с /т</t>
  </si>
  <si>
    <t xml:space="preserve">63,5х 10    </t>
  </si>
  <si>
    <t xml:space="preserve">63,5х 11    </t>
  </si>
  <si>
    <t>6м мерность, сталь P355NH аналог 09г2с по 6м /т</t>
  </si>
  <si>
    <t xml:space="preserve">63,5х 12    </t>
  </si>
  <si>
    <t xml:space="preserve">Ответ-хранение , длины 6-12м/т, сталь P355NH аналог 09г2с </t>
  </si>
  <si>
    <t xml:space="preserve">63,5х 14    </t>
  </si>
  <si>
    <t>7,60-9,50м</t>
  </si>
  <si>
    <t>Ответ-хранение , длины 6-12м/т, сталь P355NH аналог 09г2с /т</t>
  </si>
  <si>
    <t xml:space="preserve">63,5х 16    </t>
  </si>
  <si>
    <t>68х 16</t>
  </si>
  <si>
    <t>8-10м</t>
  </si>
  <si>
    <t>73х 9</t>
  </si>
  <si>
    <t>б/ф 3шт по 4,1-4,4м, физическая масса!!!</t>
  </si>
  <si>
    <t>73х 10</t>
  </si>
  <si>
    <t>Челябинск /т/п</t>
  </si>
  <si>
    <t>8,58тн (6м-9м)/п, +0,210 (5,88+8,70м)/т +4,575н /т</t>
  </si>
  <si>
    <t>73х 14</t>
  </si>
  <si>
    <t>Челябинск  /т</t>
  </si>
  <si>
    <t>4,80-8,20м</t>
  </si>
  <si>
    <t>76х 3,5   ГОСТ 10705</t>
  </si>
  <si>
    <t xml:space="preserve">сварная </t>
  </si>
  <si>
    <t>Полевской</t>
  </si>
  <si>
    <t>Мерность /зол</t>
  </si>
  <si>
    <t xml:space="preserve">76х 3,5      </t>
  </si>
  <si>
    <t xml:space="preserve">19,435тн (9,05м ) /т </t>
  </si>
  <si>
    <t>76х 4    некондиция</t>
  </si>
  <si>
    <t xml:space="preserve"> 1шт. Гнутая дугой, глубокая борозда по всей длине,  разрез насквозь с одной стороны на расстоянии 1м, а с др. 0,15 см промеряется от 3,5 до 4,0</t>
  </si>
  <si>
    <t>76х 4    ТУ1430</t>
  </si>
  <si>
    <t xml:space="preserve">32 шт </t>
  </si>
  <si>
    <t>76х 4</t>
  </si>
  <si>
    <t>4шт+ 4шт.(9,28+9,36+9,82+10,6м)0,290тн 2023 года</t>
  </si>
  <si>
    <t xml:space="preserve"> /каз 2024 года +5тн /п</t>
  </si>
  <si>
    <t>0,534тн(6шт)бф + 0,470тн(6шт)</t>
  </si>
  <si>
    <t>76х 4,5</t>
  </si>
  <si>
    <t>6,5-8,5м</t>
  </si>
  <si>
    <t xml:space="preserve"> 20шт от 3,95м до 4,91м бф</t>
  </si>
  <si>
    <t>76х 5</t>
  </si>
  <si>
    <t>6тн(10-12м) по 162900 р/тн /п +28,961тн (6,05м) /т</t>
  </si>
  <si>
    <t>76х 5      ТУ1430</t>
  </si>
  <si>
    <t>3шт бор.</t>
  </si>
  <si>
    <t>76х 5,5</t>
  </si>
  <si>
    <t>1 штука бф</t>
  </si>
  <si>
    <t xml:space="preserve">76х 6     </t>
  </si>
  <si>
    <t>10-11,5м</t>
  </si>
  <si>
    <t>76х 6      ТУ1430</t>
  </si>
  <si>
    <t>2шт бор.</t>
  </si>
  <si>
    <t>76х 12</t>
  </si>
  <si>
    <t>5-6м</t>
  </si>
  <si>
    <t>76х 17</t>
  </si>
  <si>
    <t>10,6м</t>
  </si>
  <si>
    <t>80х 4</t>
  </si>
  <si>
    <t>12х2нвфа</t>
  </si>
  <si>
    <t>18м 4 шт бф по 4,5 метра ГОСТ8734 /комм</t>
  </si>
  <si>
    <t>80х 12</t>
  </si>
  <si>
    <t>30ХГСА</t>
  </si>
  <si>
    <t>Длины 6,8-6,95м ГОСТ 8734</t>
  </si>
  <si>
    <t>83х 9,5</t>
  </si>
  <si>
    <t xml:space="preserve"> ТУ14-3р-55-2001, длины 8,35-8,40м / т</t>
  </si>
  <si>
    <t>83х 10</t>
  </si>
  <si>
    <t xml:space="preserve"> ТУ14-3р-55-2001, длины 3,30-3,55м / т</t>
  </si>
  <si>
    <t>83х 16</t>
  </si>
  <si>
    <t>Ответ-хранение  7,40-9,55м /т</t>
  </si>
  <si>
    <t>89х 3,5</t>
  </si>
  <si>
    <t>4,5-5,5м</t>
  </si>
  <si>
    <t>6-12м</t>
  </si>
  <si>
    <t>89х 4    некондиция</t>
  </si>
  <si>
    <t xml:space="preserve"> 3шт. Гнутости, борозды</t>
  </si>
  <si>
    <t>89х 4       ТУ1430</t>
  </si>
  <si>
    <t>3шт. Внутр.зад. (10,55м + 10,83м + 11,47м)</t>
  </si>
  <si>
    <t>89х 4</t>
  </si>
  <si>
    <r>
      <t xml:space="preserve">1шт .0,031тн </t>
    </r>
    <r>
      <rPr>
        <i/>
        <sz val="11"/>
        <color indexed="8"/>
        <rFont val="Times New Roman"/>
        <family val="1"/>
        <charset val="204"/>
      </rPr>
      <t>+ приёмка</t>
    </r>
  </si>
  <si>
    <t xml:space="preserve">89х 4 </t>
  </si>
  <si>
    <t>144900 все</t>
  </si>
  <si>
    <t xml:space="preserve">(8шт) </t>
  </si>
  <si>
    <t>6,5тн /п +11,335тн (5,75-11м) /т</t>
  </si>
  <si>
    <t xml:space="preserve">9,30-10,5м </t>
  </si>
  <si>
    <t>89х 4,5   ГОСТ 10705</t>
  </si>
  <si>
    <t>89х 4,5     ТУ1430</t>
  </si>
  <si>
    <t>(3шт.23м.) + 5,75м.1шт.0,057тн</t>
  </si>
  <si>
    <t>99900 с Екатер</t>
  </si>
  <si>
    <t xml:space="preserve">89х 4,5          </t>
  </si>
  <si>
    <t>129900 все</t>
  </si>
  <si>
    <t>(11шт) 1,060тн +...</t>
  </si>
  <si>
    <t>1,740тн(20шт) + 32,42тн(8-12м)166900/п</t>
  </si>
  <si>
    <t>89х 5 внутр.покрытие</t>
  </si>
  <si>
    <t xml:space="preserve">(14 штук)1,510тн  +4шт.0,430тн все с эпоксидным внутренним покрытием </t>
  </si>
  <si>
    <t>89х 5      ТУ1430</t>
  </si>
  <si>
    <t>89х 5       ТУ1430</t>
  </si>
  <si>
    <t>(2шт)</t>
  </si>
  <si>
    <t xml:space="preserve">89х 5 </t>
  </si>
  <si>
    <t>109900 все</t>
  </si>
  <si>
    <t>(16 штук)</t>
  </si>
  <si>
    <t xml:space="preserve"> (27шт) </t>
  </si>
  <si>
    <t>1шт.бф0,131тн + 2шт. 0,211тн  ТУ 14-158-113-99</t>
  </si>
  <si>
    <t>133900 с 20ст</t>
  </si>
  <si>
    <t>139900 с 10ст</t>
  </si>
  <si>
    <t>0,216тн (2шт)  + 0,106тн(1шт)</t>
  </si>
  <si>
    <t>89х 5</t>
  </si>
  <si>
    <t>(5шт)0,518тн + 0,22тн (9-12м)169900 /п  +11,685тн /т</t>
  </si>
  <si>
    <t>13хфа</t>
  </si>
  <si>
    <t>169900 все</t>
  </si>
  <si>
    <t>7шт.бф 0,835тн + 0,345тн.3шт.бф</t>
  </si>
  <si>
    <t xml:space="preserve">89х 5,5      </t>
  </si>
  <si>
    <t>139900  все</t>
  </si>
  <si>
    <t xml:space="preserve">27шт. ТУ 14-158-113-99 </t>
  </si>
  <si>
    <t>89х 6    некондиция</t>
  </si>
  <si>
    <t xml:space="preserve"> 6м.1шт. борозда по всей длине, глубиной 0,5-1мм, отрезок</t>
  </si>
  <si>
    <t>89х 6 внутр.покрытие</t>
  </si>
  <si>
    <t>9 штук с эпоксидным внутренним покрытием</t>
  </si>
  <si>
    <t xml:space="preserve">4 штуки с эпоксидным внутренним покрытием </t>
  </si>
  <si>
    <t xml:space="preserve">7 штук с эпоксидным внутренним покрытием </t>
  </si>
  <si>
    <t>89х 6       ТУ1430</t>
  </si>
  <si>
    <t xml:space="preserve"> 1шт. 10,55м.бор</t>
  </si>
  <si>
    <t xml:space="preserve">89х 6      </t>
  </si>
  <si>
    <t xml:space="preserve">(12шт) </t>
  </si>
  <si>
    <t xml:space="preserve">/каз </t>
  </si>
  <si>
    <t>139900 все</t>
  </si>
  <si>
    <t xml:space="preserve">20 шт   ТУ 14-158-113-99 </t>
  </si>
  <si>
    <t xml:space="preserve">(1,473тн.12шт ) Лин96г + 115тн/каз </t>
  </si>
  <si>
    <t>7шт.гн.</t>
  </si>
  <si>
    <t xml:space="preserve">89х 6,5    </t>
  </si>
  <si>
    <t xml:space="preserve">89х 7     </t>
  </si>
  <si>
    <t xml:space="preserve">89х 7    </t>
  </si>
  <si>
    <t xml:space="preserve"> 0,508тн + 0,88тн (Длины 9,8-10,9м, ржавые 2018 год)/т</t>
  </si>
  <si>
    <t xml:space="preserve">89х 7   </t>
  </si>
  <si>
    <t xml:space="preserve">89х 7      </t>
  </si>
  <si>
    <t>89х 8       ТУ1430</t>
  </si>
  <si>
    <t>(6шт)</t>
  </si>
  <si>
    <t>89х 8 внутр.покрытие</t>
  </si>
  <si>
    <t xml:space="preserve">8 шт. с эпоксидным внутренним покрытием </t>
  </si>
  <si>
    <t>10 шт. с эпоксидным внутренним покрытием</t>
  </si>
  <si>
    <t>стенка в плюс (2шт)</t>
  </si>
  <si>
    <t xml:space="preserve">89х 8       </t>
  </si>
  <si>
    <t>99900 все</t>
  </si>
  <si>
    <t xml:space="preserve">89х 8      </t>
  </si>
  <si>
    <t>89х 8</t>
  </si>
  <si>
    <t xml:space="preserve">(6шт.) 0,822тн +приёмка (2шт)0,313тн. + 78,8тн/каз </t>
  </si>
  <si>
    <t xml:space="preserve"> ТУ1317 К52  20,449тн(123шт) + 1,965тн.11шт. (из них 6шт.бф) +0,168тн(1шт)</t>
  </si>
  <si>
    <t>89х 8      ТУ1317</t>
  </si>
  <si>
    <t>3шт (7,76м +10-12м) /п</t>
  </si>
  <si>
    <t>89х 9       уценка</t>
  </si>
  <si>
    <t>1шт.бф гнутая 8,2м.0,146тн + 0,326тн(2шт)+5шт</t>
  </si>
  <si>
    <t xml:space="preserve">89х 9         </t>
  </si>
  <si>
    <t>приёмка (1шт)</t>
  </si>
  <si>
    <t>89х 10      ТУ1430</t>
  </si>
  <si>
    <t>(4шт)</t>
  </si>
  <si>
    <t>89х 10      уценка</t>
  </si>
  <si>
    <t>торцы газом (27шт)</t>
  </si>
  <si>
    <t>89х 10 внутр.покрытие</t>
  </si>
  <si>
    <t xml:space="preserve">1 шт. с эпоксидным внутренним покрытием </t>
  </si>
  <si>
    <t xml:space="preserve">89х 10 </t>
  </si>
  <si>
    <t>(1шт) 10,64м.0,207тн +0,178тн(1шт)</t>
  </si>
  <si>
    <t>119900 с 20ст</t>
  </si>
  <si>
    <t xml:space="preserve">89х 10      </t>
  </si>
  <si>
    <t>89х 10      ТУ1317</t>
  </si>
  <si>
    <t>1шт.</t>
  </si>
  <si>
    <t xml:space="preserve"> /каз</t>
  </si>
  <si>
    <t>89х 11</t>
  </si>
  <si>
    <t>(3шт)</t>
  </si>
  <si>
    <t xml:space="preserve">89х 12   </t>
  </si>
  <si>
    <t>0,9тн(4шт.) + приход ноябрь</t>
  </si>
  <si>
    <t xml:space="preserve">4шт  </t>
  </si>
  <si>
    <t>20ПВ</t>
  </si>
  <si>
    <t xml:space="preserve">3шт  </t>
  </si>
  <si>
    <t>89х 12</t>
  </si>
  <si>
    <t>Челябинск  /п</t>
  </si>
  <si>
    <t xml:space="preserve"> (10-11м)</t>
  </si>
  <si>
    <t xml:space="preserve">89х 12    </t>
  </si>
  <si>
    <t>(3шт)бф от 12м</t>
  </si>
  <si>
    <t>89х 12      ТУ1317</t>
  </si>
  <si>
    <t xml:space="preserve">реал./каз. </t>
  </si>
  <si>
    <t>89х 13</t>
  </si>
  <si>
    <t>32г2</t>
  </si>
  <si>
    <t>6,30-12м</t>
  </si>
  <si>
    <t>89х 16</t>
  </si>
  <si>
    <t>30хма</t>
  </si>
  <si>
    <t>6,40-6,50м /т</t>
  </si>
  <si>
    <t>89х 18</t>
  </si>
  <si>
    <t>6,90-7,70м /т</t>
  </si>
  <si>
    <t>5,4-7м</t>
  </si>
  <si>
    <t>90х 2</t>
  </si>
  <si>
    <t>5,70-6,20м</t>
  </si>
  <si>
    <t>95х 10</t>
  </si>
  <si>
    <t xml:space="preserve">20Х </t>
  </si>
  <si>
    <t>5,3-5,6м</t>
  </si>
  <si>
    <t>95х 12</t>
  </si>
  <si>
    <t>9,3-10м</t>
  </si>
  <si>
    <t>95х 13</t>
  </si>
  <si>
    <t xml:space="preserve">6м </t>
  </si>
  <si>
    <t>95х 22</t>
  </si>
  <si>
    <t>7-8м</t>
  </si>
  <si>
    <t>100х 16</t>
  </si>
  <si>
    <t>Ответ-хранение  4,91м-5,15м</t>
  </si>
  <si>
    <t>102х 4,5</t>
  </si>
  <si>
    <t>30ХМА</t>
  </si>
  <si>
    <t>Ответ-хранение по 2,7м-2,8м/т</t>
  </si>
  <si>
    <t>102х 5</t>
  </si>
  <si>
    <t>длины по 6м</t>
  </si>
  <si>
    <t>102х 6   ГОСТ10705</t>
  </si>
  <si>
    <t xml:space="preserve">5шт   </t>
  </si>
  <si>
    <t>102х 6</t>
  </si>
  <si>
    <t>, Длины 6,5-8,5м</t>
  </si>
  <si>
    <t>10Г (09г2с)</t>
  </si>
  <si>
    <t xml:space="preserve">длины по 6м / т </t>
  </si>
  <si>
    <t>102х 7</t>
  </si>
  <si>
    <t>7,20-7,40м</t>
  </si>
  <si>
    <t>104х 15</t>
  </si>
  <si>
    <t>Челябинск/п</t>
  </si>
  <si>
    <t>3,17м</t>
  </si>
  <si>
    <t xml:space="preserve">108х 4 </t>
  </si>
  <si>
    <t xml:space="preserve"> Длины 10,35м /п</t>
  </si>
  <si>
    <t>108х 4,5     ТУ1430</t>
  </si>
  <si>
    <t xml:space="preserve">2 шт </t>
  </si>
  <si>
    <t xml:space="preserve">108х 4,5          </t>
  </si>
  <si>
    <t xml:space="preserve"> ТУ14-3р-55-2001 длины 6,60-9,40м /т</t>
  </si>
  <si>
    <t xml:space="preserve">108х 5   </t>
  </si>
  <si>
    <t>136900 все</t>
  </si>
  <si>
    <t xml:space="preserve">9шт 1,121тн  + бф2,690тн (21шт) </t>
  </si>
  <si>
    <t>108х 5,5</t>
  </si>
  <si>
    <t xml:space="preserve">108х 6       ТУ1430 </t>
  </si>
  <si>
    <t>2шт.</t>
  </si>
  <si>
    <t>(2 шт гн.стенка в+) 3,75м + 6,25м</t>
  </si>
  <si>
    <t xml:space="preserve">108х 6       </t>
  </si>
  <si>
    <t>0,612тн(5шт)</t>
  </si>
  <si>
    <t xml:space="preserve">108х 6  </t>
  </si>
  <si>
    <t xml:space="preserve">0,746тн(5шт)физ.масса 47,52м + 91,5тн/каз  +67тн — 155900р \п </t>
  </si>
  <si>
    <t>108х 6</t>
  </si>
  <si>
    <t>108х 6,5</t>
  </si>
  <si>
    <t xml:space="preserve">108х 7    </t>
  </si>
  <si>
    <t>108х 7</t>
  </si>
  <si>
    <t xml:space="preserve">0,160тн(1шт)  </t>
  </si>
  <si>
    <t xml:space="preserve">108х 8     </t>
  </si>
  <si>
    <t>9,5-10,5м</t>
  </si>
  <si>
    <t>15х5м</t>
  </si>
  <si>
    <t>1 шт бф 8,18м</t>
  </si>
  <si>
    <t xml:space="preserve">108х 12      </t>
  </si>
  <si>
    <t>0,168тн ( 1шт 5,89м) /м +0,11тн (0,77-3м) /п</t>
  </si>
  <si>
    <t>108х 14</t>
  </si>
  <si>
    <t>17г1с</t>
  </si>
  <si>
    <t>1шт, (2,83м)</t>
  </si>
  <si>
    <t>114х 3,5     ТУ1430</t>
  </si>
  <si>
    <t xml:space="preserve">6шт </t>
  </si>
  <si>
    <t>114х 4     ГОСТ10705</t>
  </si>
  <si>
    <t xml:space="preserve"> 0,223тн(2шт) бф 0,223тн </t>
  </si>
  <si>
    <t>114х 4       ТУ1430</t>
  </si>
  <si>
    <t xml:space="preserve">7шт </t>
  </si>
  <si>
    <t xml:space="preserve">114х 4       </t>
  </si>
  <si>
    <t xml:space="preserve">4шт </t>
  </si>
  <si>
    <t>114х 5  некондиция</t>
  </si>
  <si>
    <t>8шт. борозда по всей длине</t>
  </si>
  <si>
    <t>114х 5 внутр.покрытие</t>
  </si>
  <si>
    <t>1шт. 9,56м.  белое покрытие внутри</t>
  </si>
  <si>
    <t>15 шт. с эпоксидным внутренним покрытием 1,728тн + 2 шт. с эпоксидным внутренним покрытием  0,358тн</t>
  </si>
  <si>
    <t>79900 без ндс</t>
  </si>
  <si>
    <t xml:space="preserve">3 шт. с эпоксидным внутренним покрытием </t>
  </si>
  <si>
    <t>114х 5       ТУ1430</t>
  </si>
  <si>
    <t>0,287тн(2шт)ст. + (1шт)0,110тн</t>
  </si>
  <si>
    <t xml:space="preserve">114х 5   </t>
  </si>
  <si>
    <t xml:space="preserve">114х 5    </t>
  </si>
  <si>
    <t>12 шт.</t>
  </si>
  <si>
    <r>
      <t xml:space="preserve"> 0,258тн(2шт</t>
    </r>
    <r>
      <rPr>
        <i/>
        <sz val="11"/>
        <color indexed="8"/>
        <rFont val="Times New Roman"/>
        <family val="1"/>
        <charset val="204"/>
      </rPr>
      <t>)</t>
    </r>
    <r>
      <rPr>
        <sz val="11"/>
        <color indexed="8"/>
        <rFont val="Times New Roman"/>
        <family val="1"/>
        <charset val="204"/>
      </rPr>
      <t xml:space="preserve"> + 0,9тн (6-12м)  /п</t>
    </r>
  </si>
  <si>
    <t>129900 с 09г2с</t>
  </si>
  <si>
    <t>( 10,05/10,65/10/95м ) 3 шт.</t>
  </si>
  <si>
    <t>10Г1</t>
  </si>
  <si>
    <t>133900 с 10ст</t>
  </si>
  <si>
    <t>1шт. (   10,75м )</t>
  </si>
  <si>
    <t>114х 6 внутр.покрытие</t>
  </si>
  <si>
    <t>10 шт. с эпоксидным внутренним покрытием ТУ 14-158-113-99  К48</t>
  </si>
  <si>
    <t>114х 6      ТУ1430</t>
  </si>
  <si>
    <t>Бф 9шт. 0,861тн + 2шт.</t>
  </si>
  <si>
    <t>114х 6</t>
  </si>
  <si>
    <t xml:space="preserve">29 шт. </t>
  </si>
  <si>
    <t xml:space="preserve">114х 6 </t>
  </si>
  <si>
    <t xml:space="preserve">16шт </t>
  </si>
  <si>
    <t>Реализация ур.стр.монтаж 2шт(11,79м+9,22 метра (5-6))</t>
  </si>
  <si>
    <t xml:space="preserve">114х 6      </t>
  </si>
  <si>
    <t>133900  все</t>
  </si>
  <si>
    <t>4шт. (   11,3/11,13/11,15/11,55м )</t>
  </si>
  <si>
    <t xml:space="preserve"> 29шт.  ТУ1317 К52 </t>
  </si>
  <si>
    <t xml:space="preserve">114х 6   </t>
  </si>
  <si>
    <t xml:space="preserve"> (27шт)ТУ 14-158-113-99  К48</t>
  </si>
  <si>
    <t xml:space="preserve">2шт 0,332тн. + 0,319тн(2шт) + 0,505тн.(3шт)  </t>
  </si>
  <si>
    <t>1 шт. 11,15м.0,178тн + 0,646тн. ( 4 шт. )</t>
  </si>
  <si>
    <t>бф (33шт)</t>
  </si>
  <si>
    <t>114х 6     ТУ1128</t>
  </si>
  <si>
    <t>10,46м (1шт) газлифт</t>
  </si>
  <si>
    <t>114х 6,4   ОТТМ обсадная</t>
  </si>
  <si>
    <t>гр.пр.Д</t>
  </si>
  <si>
    <t>114х 6,5</t>
  </si>
  <si>
    <t>12гб</t>
  </si>
  <si>
    <t>(1шт) 6,73м лежалая</t>
  </si>
  <si>
    <t xml:space="preserve">114х 7 </t>
  </si>
  <si>
    <t xml:space="preserve"> 0,196тн /каз + 0,210тн (11,12м) /п</t>
  </si>
  <si>
    <t>P355NH</t>
  </si>
  <si>
    <t>длина 6м-12м, аналог 17г, 15г</t>
  </si>
  <si>
    <t>114х 8    ТУ1430</t>
  </si>
  <si>
    <t>1шт, (10,6м, прод вм)0,222тн</t>
  </si>
  <si>
    <t xml:space="preserve">(2шт)0,390тн </t>
  </si>
  <si>
    <t xml:space="preserve">114х 8 </t>
  </si>
  <si>
    <r>
      <t>19шт.3,903тн</t>
    </r>
    <r>
      <rPr>
        <b/>
        <sz val="11"/>
        <color indexed="8"/>
        <rFont val="Times New Roman"/>
        <family val="1"/>
        <charset val="204"/>
      </rPr>
      <t>+</t>
    </r>
    <r>
      <rPr>
        <sz val="11"/>
        <color indexed="8"/>
        <rFont val="Times New Roman"/>
        <family val="1"/>
        <charset val="204"/>
      </rPr>
      <t xml:space="preserve"> 29,46тн 149900р  /п + 0,235тн(11,2м)/т 144900</t>
    </r>
  </si>
  <si>
    <t>(6шт)  ТУ 14-158-113-99</t>
  </si>
  <si>
    <t xml:space="preserve">114х 8    </t>
  </si>
  <si>
    <t>(5шт)</t>
  </si>
  <si>
    <t>(3шт)0,722тн + 0,419тн(2шт)</t>
  </si>
  <si>
    <t>3,28тн  (10-12м) /п +0,658тн (3 шт ( 31,45м) /м</t>
  </si>
  <si>
    <t>114х 8     ТУ1317</t>
  </si>
  <si>
    <t>(17шт)</t>
  </si>
  <si>
    <t xml:space="preserve">8 штук + 108,263тн  /каз </t>
  </si>
  <si>
    <t xml:space="preserve"> 1,054тн. (5шт)50м. </t>
  </si>
  <si>
    <t>114х 8,5</t>
  </si>
  <si>
    <t>8,50-9,70м /т</t>
  </si>
  <si>
    <t>114х 9</t>
  </si>
  <si>
    <t>1шт</t>
  </si>
  <si>
    <t xml:space="preserve">114х 9    </t>
  </si>
  <si>
    <t xml:space="preserve"> (3шт)0,748тн + 4,7тн. 19шт</t>
  </si>
  <si>
    <r>
      <t>(3шт)0,688тн + 1,710тн(7шт) + приход 0,453тн.2шт.20м. +1,954тн.8шт.+0,241тн.1,03м.1шт</t>
    </r>
    <r>
      <rPr>
        <i/>
        <sz val="11"/>
        <color indexed="8"/>
        <rFont val="Times New Roman"/>
        <family val="1"/>
        <charset val="204"/>
      </rPr>
      <t>+ 1,141тн(5шт)</t>
    </r>
  </si>
  <si>
    <r>
      <t>(3шт) 0,676тн +</t>
    </r>
    <r>
      <rPr>
        <i/>
        <sz val="11"/>
        <color indexed="8"/>
        <rFont val="Times New Roman"/>
        <family val="1"/>
        <charset val="204"/>
      </rPr>
      <t xml:space="preserve"> 0,486тн(2шт) + приход 9шт</t>
    </r>
  </si>
  <si>
    <t>31.13м.  3шт. Бф</t>
  </si>
  <si>
    <t>114х 10 внутр.покрытие</t>
  </si>
  <si>
    <t xml:space="preserve"> 10 шт. с эпоксидным внутренним покрытием </t>
  </si>
  <si>
    <t xml:space="preserve">114х 10   ТУ1430 </t>
  </si>
  <si>
    <t>2шт.гн.</t>
  </si>
  <si>
    <t xml:space="preserve"> 8,65/10,25/9,05м. 3шт.  все небольшое «коромысло»</t>
  </si>
  <si>
    <t xml:space="preserve">114х 10   </t>
  </si>
  <si>
    <t xml:space="preserve">(1шт 1,85м)0,047тн./комм + 0,69 метра Двинская 0,018тн /к </t>
  </si>
  <si>
    <t xml:space="preserve">114х 10 </t>
  </si>
  <si>
    <t>(23шт)</t>
  </si>
  <si>
    <t xml:space="preserve">114х 10    </t>
  </si>
  <si>
    <t>(12шт.)3,074тн ТУ 14-158-113-99 + 1,520тн(5шт.с хромом)ГОСТ8732 + 2шт 0,514тн приёмка</t>
  </si>
  <si>
    <t>11шт. 2,873тн + 1,045тн(4шт)ГОСТ32528</t>
  </si>
  <si>
    <t>28шт</t>
  </si>
  <si>
    <t xml:space="preserve">5шт </t>
  </si>
  <si>
    <t>114х 10</t>
  </si>
  <si>
    <t>1шт бф (11,97м)</t>
  </si>
  <si>
    <t>28шт /м + 89,773 тн ТУ 1317по 188900р/тн /каз +1тн /п</t>
  </si>
  <si>
    <t xml:space="preserve">114х 11  </t>
  </si>
  <si>
    <t xml:space="preserve">1шт. </t>
  </si>
  <si>
    <t>114х 11    ТУ1317</t>
  </si>
  <si>
    <t xml:space="preserve"> 2шт (1шт с одной стороны рез)</t>
  </si>
  <si>
    <t xml:space="preserve">114х 12    ТУ1430 </t>
  </si>
  <si>
    <t>6 шт диаметр 113мм</t>
  </si>
  <si>
    <t xml:space="preserve"> 1,072тн(4шт)стенка</t>
  </si>
  <si>
    <t xml:space="preserve">114х 12 </t>
  </si>
  <si>
    <t xml:space="preserve">114х 12  </t>
  </si>
  <si>
    <r>
      <t>приёмка (1шт)</t>
    </r>
    <r>
      <rPr>
        <sz val="11"/>
        <color indexed="8"/>
        <rFont val="Times New Roman"/>
        <family val="1"/>
        <charset val="204"/>
      </rPr>
      <t xml:space="preserve"> </t>
    </r>
  </si>
  <si>
    <t>76шт  8-12м</t>
  </si>
  <si>
    <t xml:space="preserve">114х 12 в изоляции 1Н1В-ТОЦп(2) </t>
  </si>
  <si>
    <t xml:space="preserve">в изоляции с оцинкованным кожухом , 8шт. По 0,342тн каждая, реал./х </t>
  </si>
  <si>
    <t>114х 12    ТУ1317</t>
  </si>
  <si>
    <t>2,520тн.9шт.86,85м.</t>
  </si>
  <si>
    <t>0,570тн (2шт)  +0,509тн (1шт 11,46 +1 шт 5,4м ( рез) /м + 38,213тн ТУ1317 /каз</t>
  </si>
  <si>
    <t>114х 16</t>
  </si>
  <si>
    <t>2,08м</t>
  </si>
  <si>
    <t>5,8-7,5м</t>
  </si>
  <si>
    <t xml:space="preserve">114х 18 </t>
  </si>
  <si>
    <t>/комиссия макс длина 1,05м</t>
  </si>
  <si>
    <t>114х 18</t>
  </si>
  <si>
    <t>10,844тн ( 24шт ( 247,17м) + 1 шт 7,31 м( рез)   /м+0,72тн (ту 1128.длины 10-12м) /п</t>
  </si>
  <si>
    <t>114х 20</t>
  </si>
  <si>
    <t>1,95-3,2м</t>
  </si>
  <si>
    <t xml:space="preserve"> (по 9,5м)/т </t>
  </si>
  <si>
    <t>114х 23</t>
  </si>
  <si>
    <t>Длины 5,35-5,45м</t>
  </si>
  <si>
    <t>120х 10</t>
  </si>
  <si>
    <t>5,50-6,10м/т</t>
  </si>
  <si>
    <t>121х 6,5</t>
  </si>
  <si>
    <t>7-9м</t>
  </si>
  <si>
    <t>121х 14</t>
  </si>
  <si>
    <t xml:space="preserve">0,760тн (2,5-7,5м) /п + 2,465тн (8,20-8,40м) — 155900р/тн /т </t>
  </si>
  <si>
    <t>121х 16</t>
  </si>
  <si>
    <t>7,8-8м</t>
  </si>
  <si>
    <t>121х 26</t>
  </si>
  <si>
    <t>4,50-7,42м</t>
  </si>
  <si>
    <t>121х 30</t>
  </si>
  <si>
    <t>40хн2ма</t>
  </si>
  <si>
    <t>6,30-6,55м</t>
  </si>
  <si>
    <t>127х 5</t>
  </si>
  <si>
    <t>127х 6</t>
  </si>
  <si>
    <t>127х 10</t>
  </si>
  <si>
    <t>20ХМ</t>
  </si>
  <si>
    <t>Ответ-хранение , 3шт., длины 12,00м</t>
  </si>
  <si>
    <t>127х 10      лежалые</t>
  </si>
  <si>
    <t>РЖАВЫЕ Ответ-хранение 4,43-9,55 метров</t>
  </si>
  <si>
    <t xml:space="preserve">131х 6     </t>
  </si>
  <si>
    <t xml:space="preserve">18шт </t>
  </si>
  <si>
    <t>133х 4    некондиция</t>
  </si>
  <si>
    <t>коробкой 0,376тн.3шт</t>
  </si>
  <si>
    <t>133х 4       ТУ1430</t>
  </si>
  <si>
    <t xml:space="preserve">(9,34м  + 8,22м)2шт.0,230тн </t>
  </si>
  <si>
    <t>7шт.</t>
  </si>
  <si>
    <t>133х 4,5     ТУ1430</t>
  </si>
  <si>
    <t xml:space="preserve">2шт  </t>
  </si>
  <si>
    <t>2шт  сталь угл.10-20</t>
  </si>
  <si>
    <t xml:space="preserve">133х 4,5 </t>
  </si>
  <si>
    <t>1,308тн(10шт) +  1,195тн(9шт)</t>
  </si>
  <si>
    <t>(18 шт)</t>
  </si>
  <si>
    <t>(17 шт)</t>
  </si>
  <si>
    <t xml:space="preserve">(27шт) </t>
  </si>
  <si>
    <t xml:space="preserve">133х 4,5      </t>
  </si>
  <si>
    <t>(19шт)</t>
  </si>
  <si>
    <t>133х 5    некондиция</t>
  </si>
  <si>
    <t>133х 5   ГОСТ 10705</t>
  </si>
  <si>
    <t>133х 5       ТУ1430</t>
  </si>
  <si>
    <t>133х 5      ТУ1430</t>
  </si>
  <si>
    <t xml:space="preserve"> 0,305тн 2шт.</t>
  </si>
  <si>
    <t>133х 5       антикор</t>
  </si>
  <si>
    <t>внешнее черное покрытие (8,30-9м) /т</t>
  </si>
  <si>
    <t xml:space="preserve">133х 5      </t>
  </si>
  <si>
    <t>0,290тн(2шт) + приёмка 0,151тн(1шт) +  0,396тн(3шт)</t>
  </si>
  <si>
    <t>133х 6     ТУ1430</t>
  </si>
  <si>
    <t>2 шт 0,150тн + 2,162тн(11шт) + 1,375тн(7шт)</t>
  </si>
  <si>
    <t xml:space="preserve">133х 6         </t>
  </si>
  <si>
    <t>99900 с ту</t>
  </si>
  <si>
    <t>0,141тн(1шт)7,4м + (11шт)</t>
  </si>
  <si>
    <t xml:space="preserve">133х 6 </t>
  </si>
  <si>
    <t xml:space="preserve">0,345тн 2шт,+  0,22тн (Длины 3м-3,9м) 149900/ п + 74,029тн /реал.Каз </t>
  </si>
  <si>
    <t>1 шт . 9,34м</t>
  </si>
  <si>
    <t>133х 8</t>
  </si>
  <si>
    <t>133х 8     ТУ1430</t>
  </si>
  <si>
    <t>1шт, гн.7,2м</t>
  </si>
  <si>
    <t>133х 10</t>
  </si>
  <si>
    <t>Ответ-хранение 6-12м + 22,485тн ту 1128 /т</t>
  </si>
  <si>
    <t>133х 12</t>
  </si>
  <si>
    <t>ТУ 1128 9-10,25м</t>
  </si>
  <si>
    <t xml:space="preserve">133х 12    </t>
  </si>
  <si>
    <t>10шт.</t>
  </si>
  <si>
    <t>1шт.6,3м</t>
  </si>
  <si>
    <t>133х 13</t>
  </si>
  <si>
    <t xml:space="preserve">  Котельные 9 шт.</t>
  </si>
  <si>
    <t xml:space="preserve">133х 14  </t>
  </si>
  <si>
    <t>133х 14</t>
  </si>
  <si>
    <t>20Х3ГНМФА</t>
  </si>
  <si>
    <t>Ответ-хранение 5,9м</t>
  </si>
  <si>
    <t>133х 15</t>
  </si>
  <si>
    <t>6шт.</t>
  </si>
  <si>
    <t xml:space="preserve">1шт.5,77м  </t>
  </si>
  <si>
    <t>133х 16</t>
  </si>
  <si>
    <t xml:space="preserve"> котельные 5шт.</t>
  </si>
  <si>
    <t>133х 18</t>
  </si>
  <si>
    <t>11м /т</t>
  </si>
  <si>
    <t>133х 20</t>
  </si>
  <si>
    <t>8,64м</t>
  </si>
  <si>
    <t xml:space="preserve"> (7,1-7,2м) 2шт . Физическая масса</t>
  </si>
  <si>
    <t>9,40-9,60м</t>
  </si>
  <si>
    <t>139,7х 9.17</t>
  </si>
  <si>
    <t>30г2</t>
  </si>
  <si>
    <t xml:space="preserve"> /м + 22,430тн  /т</t>
  </si>
  <si>
    <t>140х 5</t>
  </si>
  <si>
    <t xml:space="preserve">1,75м </t>
  </si>
  <si>
    <t>8,60-9,30м</t>
  </si>
  <si>
    <t>140х 8</t>
  </si>
  <si>
    <t>Длина 6,05м</t>
  </si>
  <si>
    <t>140х 9</t>
  </si>
  <si>
    <t>6,05м</t>
  </si>
  <si>
    <t xml:space="preserve">140х 10   </t>
  </si>
  <si>
    <t>1,18м</t>
  </si>
  <si>
    <t>140х 12</t>
  </si>
  <si>
    <t xml:space="preserve"> Ответ-хранение 6метров мерные, сталь P355NH аналог 09г2с /т</t>
  </si>
  <si>
    <t xml:space="preserve">140х 14 </t>
  </si>
  <si>
    <t>12-12,4м</t>
  </si>
  <si>
    <t>140х 22</t>
  </si>
  <si>
    <t xml:space="preserve"> (7,1-7,6м) </t>
  </si>
  <si>
    <t>140х 25</t>
  </si>
  <si>
    <t>8,66м</t>
  </si>
  <si>
    <t>146х 6</t>
  </si>
  <si>
    <t>5-10м</t>
  </si>
  <si>
    <t>146х 7</t>
  </si>
  <si>
    <t>5,196тн ( 20шт+1шт рез 7,49м) 129900р/м  +1,775тн по 144900р/тн /т</t>
  </si>
  <si>
    <t>146х 8   ГОСТ 10705</t>
  </si>
  <si>
    <t>Мерность 4-5,9м /зол</t>
  </si>
  <si>
    <t xml:space="preserve">146х 8    </t>
  </si>
  <si>
    <t xml:space="preserve"> (1шт) </t>
  </si>
  <si>
    <t>146х 9</t>
  </si>
  <si>
    <t>30Г</t>
  </si>
  <si>
    <t>Ответ-хранение 8,5-11,45м лежалые/т</t>
  </si>
  <si>
    <t>146х 10</t>
  </si>
  <si>
    <t xml:space="preserve">Ответ-хранение 6,28-11,06м </t>
  </si>
  <si>
    <t>146х 12</t>
  </si>
  <si>
    <t>ответ-хранение  1шт 9,77м</t>
  </si>
  <si>
    <t>146х 14</t>
  </si>
  <si>
    <t>Ответ-хранение 6,80-8,60м</t>
  </si>
  <si>
    <t>Ответ-хранение , 7,80-7,92м</t>
  </si>
  <si>
    <t>146х 16</t>
  </si>
  <si>
    <t>6,8-6,9м</t>
  </si>
  <si>
    <t>146х 22</t>
  </si>
  <si>
    <t>9,2м</t>
  </si>
  <si>
    <t>152х 5</t>
  </si>
  <si>
    <t>3,4-10м</t>
  </si>
  <si>
    <t>152х 20</t>
  </si>
  <si>
    <t>7,80-7,90м</t>
  </si>
  <si>
    <t>152х 22</t>
  </si>
  <si>
    <t>9м</t>
  </si>
  <si>
    <t>159х 4,5    некондиция</t>
  </si>
  <si>
    <t>5шт. вмятины  по всей длине</t>
  </si>
  <si>
    <t xml:space="preserve">159х 4,5      ТУ1430 </t>
  </si>
  <si>
    <t xml:space="preserve">3шт </t>
  </si>
  <si>
    <t>159х 4,5      ТУ1430</t>
  </si>
  <si>
    <t>159х 4,5</t>
  </si>
  <si>
    <t xml:space="preserve"> /каз.  Азер</t>
  </si>
  <si>
    <t xml:space="preserve">159х 4,5   </t>
  </si>
  <si>
    <t>5 штук 0,846тн. +  /каз. Азер</t>
  </si>
  <si>
    <t xml:space="preserve">159х 5   некондиция    </t>
  </si>
  <si>
    <t>2шт (сквозные разрезы по всей длине)0,390тн + 0,585тн(3шт)сквозные разрезы и вмятины  по всей длине</t>
  </si>
  <si>
    <t>159х 5     ГОСТ10705</t>
  </si>
  <si>
    <t>159х 5 внутр.покрытие</t>
  </si>
  <si>
    <t>( 8,9/10,2/8,4м) 3 шт. с эпоксидным внутренним покрытием +  (1шт)0,170тн</t>
  </si>
  <si>
    <t>159х 5       ТУ1430</t>
  </si>
  <si>
    <t>1шт (стенка вм. 3,4м)0,062тн +0,071тн (3,5м.1шт)</t>
  </si>
  <si>
    <t>5шт.</t>
  </si>
  <si>
    <t xml:space="preserve">159х 5 </t>
  </si>
  <si>
    <t>30хгса</t>
  </si>
  <si>
    <t xml:space="preserve">7шт  </t>
  </si>
  <si>
    <t>89900 все</t>
  </si>
  <si>
    <t>( 10,1м) 1шт. С резкой ( 8,6м+1,5м)0,200тн + (1шт)0,194тн</t>
  </si>
  <si>
    <t xml:space="preserve"> 3шт.0,520тн.бф </t>
  </si>
  <si>
    <t xml:space="preserve">159х 5     </t>
  </si>
  <si>
    <t>0,421тн(2шт.)Лин96г + 43,262тн (азерб) /каз +11,710тн /т 155900 + 7,36тн/п 159900</t>
  </si>
  <si>
    <t xml:space="preserve">159х 5,5    </t>
  </si>
  <si>
    <t>22шт.4,785тн + 4шт.</t>
  </si>
  <si>
    <t>159х 6  некондиция</t>
  </si>
  <si>
    <t>1шт гнутая, борозды по всей длине, кольцевой обжим от торца на 1 м</t>
  </si>
  <si>
    <t>159х 6      ТУ1430</t>
  </si>
  <si>
    <t xml:space="preserve"> 0,860тн(4шт)</t>
  </si>
  <si>
    <t xml:space="preserve">159х 6    </t>
  </si>
  <si>
    <t xml:space="preserve">16шт  </t>
  </si>
  <si>
    <t xml:space="preserve">355тн /каз + 7,763тн — 155900р/тн /м+ 9,7тн Длины 6-12м /п 159900 </t>
  </si>
  <si>
    <t>159х 6      ТУ1128</t>
  </si>
  <si>
    <t xml:space="preserve">159х 6 </t>
  </si>
  <si>
    <t>467тн /каз+  31,49тн/п 155900</t>
  </si>
  <si>
    <t xml:space="preserve"> ТУ 14-158-113-99   (4шт) 8,74+8,28+9,36+9,93м</t>
  </si>
  <si>
    <t>159х 7      ТУ1430</t>
  </si>
  <si>
    <t>2шт стенка 6-8мм</t>
  </si>
  <si>
    <t>159х 7</t>
  </si>
  <si>
    <t xml:space="preserve">159х 7    </t>
  </si>
  <si>
    <t>45шт.12,124тн + 4,217тн.15шт</t>
  </si>
  <si>
    <t>159х 7     ТУ1317</t>
  </si>
  <si>
    <t>159х 8    некондиция</t>
  </si>
  <si>
    <t>1шт срезки поверхности</t>
  </si>
  <si>
    <t>159х 8      ТУ1430</t>
  </si>
  <si>
    <t xml:space="preserve">2шт. </t>
  </si>
  <si>
    <t>159х 8 внутр.покрытие</t>
  </si>
  <si>
    <t xml:space="preserve">159х 8  </t>
  </si>
  <si>
    <t>39900 без ндс</t>
  </si>
  <si>
    <t xml:space="preserve">Двин.(1шт 0,49 метра 0,015тн.+1шт.0,74м.0,022тн /к ) /комм. </t>
  </si>
  <si>
    <t xml:space="preserve">159х 8 </t>
  </si>
  <si>
    <t>2,250тн(9шт)реал.  +48,807 тн /каз</t>
  </si>
  <si>
    <t>159х 8</t>
  </si>
  <si>
    <t>19шт.175м + 6шт</t>
  </si>
  <si>
    <t xml:space="preserve">159х 8     </t>
  </si>
  <si>
    <t>91,683тн /каз  +1,690тн /м+ 3,58тн /п 154900 + 39,015тн  (137шт)-по 154900/м</t>
  </si>
  <si>
    <t>8шт..бф</t>
  </si>
  <si>
    <t>159х 8      ТУ1317</t>
  </si>
  <si>
    <t>27шт</t>
  </si>
  <si>
    <t>159х 9</t>
  </si>
  <si>
    <t xml:space="preserve">  /т</t>
  </si>
  <si>
    <t>89900 без ндс</t>
  </si>
  <si>
    <t>2тн приёмка + 2тн(8-12м)/п</t>
  </si>
  <si>
    <t>159х 9      ТУ1317</t>
  </si>
  <si>
    <t xml:space="preserve"> / каз</t>
  </si>
  <si>
    <t>159х 10-30 некондиция</t>
  </si>
  <si>
    <t>6,37м(ст10-20 или 09г2с)1шт бф с одного торца промеряется от 10,0 до 30,4 , а с другого от 17,0 до 18,0мм</t>
  </si>
  <si>
    <t>159х 10      ТУ1430</t>
  </si>
  <si>
    <t>15гс</t>
  </si>
  <si>
    <t>59900 без ндс</t>
  </si>
  <si>
    <t>сталь(5шт)</t>
  </si>
  <si>
    <t>159х 10</t>
  </si>
  <si>
    <t xml:space="preserve">159х 10 </t>
  </si>
  <si>
    <t>1,563тн(5шт)</t>
  </si>
  <si>
    <t xml:space="preserve">141,581тн /каз  + 1,365тн(х10-11)- 139900р/тн /т </t>
  </si>
  <si>
    <t>108,421тн/каз  +  32,023тн /м +  11,960тн /т +3,17тн /п</t>
  </si>
  <si>
    <t>(2 штуки по 8,8м)</t>
  </si>
  <si>
    <t>сталь(10шт)</t>
  </si>
  <si>
    <t>159х 10      ТУ1317</t>
  </si>
  <si>
    <t>1шт. 11,07м</t>
  </si>
  <si>
    <t xml:space="preserve"> /каз </t>
  </si>
  <si>
    <t xml:space="preserve">159х 12 </t>
  </si>
  <si>
    <t>0,211тн ( 2шт 3,5/1,34м) /м+ 1,390тн  /т  +1,5тн (9,8-10,5м)-по 149900р/тн /п</t>
  </si>
  <si>
    <t xml:space="preserve">159х 12  </t>
  </si>
  <si>
    <t>3,004тн(10шт)приемка + 4,740тн(15шт) +4,765тн(14шт)   Выкса ГОСТ8732 2024 год</t>
  </si>
  <si>
    <t>159х 12     ТУ1430</t>
  </si>
  <si>
    <t>22шт. Стенки 10-14мм</t>
  </si>
  <si>
    <t>1шт пл. 0,322тн + 4,419тн(13шт) стенка 11-15мм+ приёмка</t>
  </si>
  <si>
    <t>159х 12   ТУ1317</t>
  </si>
  <si>
    <t>2022г 4,9-12м</t>
  </si>
  <si>
    <t>159х 12    ТУ1317</t>
  </si>
  <si>
    <t>реал./каз 2024г.  +5,585тн(9-11,4м) /т</t>
  </si>
  <si>
    <t>159х 13</t>
  </si>
  <si>
    <t>Ответ-хранение 5,2-5,7м</t>
  </si>
  <si>
    <t>6шт.1,660тн + приемка (7,095тн +11,383тн.33шт)</t>
  </si>
  <si>
    <t>159х 13     ТУ1430</t>
  </si>
  <si>
    <t>79900 все</t>
  </si>
  <si>
    <t>(67шт) стенка 11-15мм.</t>
  </si>
  <si>
    <t xml:space="preserve">159х 14 </t>
  </si>
  <si>
    <t xml:space="preserve">(26шт) </t>
  </si>
  <si>
    <t xml:space="preserve">159х 14         </t>
  </si>
  <si>
    <t>12Х3ГНМФА</t>
  </si>
  <si>
    <t>Ответ-хранение 1шт 5,74м</t>
  </si>
  <si>
    <t>159х 14     ТУ1430</t>
  </si>
  <si>
    <t xml:space="preserve">159х 14     </t>
  </si>
  <si>
    <t xml:space="preserve">(30шт)  </t>
  </si>
  <si>
    <t xml:space="preserve">159х 14    </t>
  </si>
  <si>
    <t>20ХФА</t>
  </si>
  <si>
    <t>Длины 8,9-11,5м</t>
  </si>
  <si>
    <t xml:space="preserve">(16шт) </t>
  </si>
  <si>
    <t xml:space="preserve">159х 15 </t>
  </si>
  <si>
    <t xml:space="preserve">10шт. </t>
  </si>
  <si>
    <t xml:space="preserve">27шт. </t>
  </si>
  <si>
    <t xml:space="preserve">159х 15     </t>
  </si>
  <si>
    <t xml:space="preserve">Приемка 27шт. </t>
  </si>
  <si>
    <t xml:space="preserve">159х 16  </t>
  </si>
  <si>
    <t xml:space="preserve">159х 16 </t>
  </si>
  <si>
    <t xml:space="preserve">(4шт)1,319тн + приёмка(10шт) </t>
  </si>
  <si>
    <t>159х 18      ТУ1430</t>
  </si>
  <si>
    <t>8 шт. стенка в минус 48,5м.</t>
  </si>
  <si>
    <t>159х 20</t>
  </si>
  <si>
    <t>165х 16</t>
  </si>
  <si>
    <t>, Длины 0,8м-6,8м(х16-17)/п</t>
  </si>
  <si>
    <t>168х 5    некондиция</t>
  </si>
  <si>
    <t>3шт. сквозные разрезы и вмятины  по всей длине</t>
  </si>
  <si>
    <t xml:space="preserve">168х 6   </t>
  </si>
  <si>
    <t>0,572тн   /м +0,64тн (4,5-11,37м) /п</t>
  </si>
  <si>
    <t xml:space="preserve">168х 6,5   </t>
  </si>
  <si>
    <t>1шт , 6,73м фаски г, физическая масса!!!</t>
  </si>
  <si>
    <t xml:space="preserve">168х 7   </t>
  </si>
  <si>
    <t xml:space="preserve"> 3шт</t>
  </si>
  <si>
    <t>Ответ-хранение длина по 12,40-12,90м</t>
  </si>
  <si>
    <t xml:space="preserve">168х 8 </t>
  </si>
  <si>
    <t>9,85-11,65м</t>
  </si>
  <si>
    <t>1,53м, 1,6м</t>
  </si>
  <si>
    <t xml:space="preserve"> ТУ1317 длины 9-12м/п </t>
  </si>
  <si>
    <t>129900 все хм</t>
  </si>
  <si>
    <t>0,483тн(3шт)бф 15,3м</t>
  </si>
  <si>
    <t>168х 9      ТУ1430</t>
  </si>
  <si>
    <t>1шт кр</t>
  </si>
  <si>
    <t xml:space="preserve">168х 9 </t>
  </si>
  <si>
    <t>1шт 10м + 0,270тн 1шт</t>
  </si>
  <si>
    <t>3шт бф 15,3м</t>
  </si>
  <si>
    <t>168х 10     ТУ1430</t>
  </si>
  <si>
    <t>2шт</t>
  </si>
  <si>
    <t xml:space="preserve">168х 10 </t>
  </si>
  <si>
    <t xml:space="preserve"> 6м </t>
  </si>
  <si>
    <t>Ответ-хранение длина 7,10-7,94м</t>
  </si>
  <si>
    <t xml:space="preserve"> 4,787тн ( 9шт ( 103,68м) /м + 0,850тн (6,95-8,5м ТУ 1317) /т</t>
  </si>
  <si>
    <t>168х 12</t>
  </si>
  <si>
    <t>0,2тн (4,38м -ту 55)</t>
  </si>
  <si>
    <t>Ответ-хранение длина по 5,39-5,63м</t>
  </si>
  <si>
    <t>168х 14     ТУ1317</t>
  </si>
  <si>
    <t xml:space="preserve">Челябинск /п </t>
  </si>
  <si>
    <t>0,130тн (2,42м)</t>
  </si>
  <si>
    <t>168х 16   ТУ 1317</t>
  </si>
  <si>
    <t>примерно по 10м бс с маркировками/каз.</t>
  </si>
  <si>
    <t>168х 18</t>
  </si>
  <si>
    <t>Длины 7,35м</t>
  </si>
  <si>
    <t>168х 25</t>
  </si>
  <si>
    <t>4,61м</t>
  </si>
  <si>
    <t>176х 42</t>
  </si>
  <si>
    <t xml:space="preserve">Челябинск /т </t>
  </si>
  <si>
    <t>3,87-8,96м</t>
  </si>
  <si>
    <t>178х 10</t>
  </si>
  <si>
    <t>30хгма</t>
  </si>
  <si>
    <t>Ответ-хранение длины 11,35-11,65м/т</t>
  </si>
  <si>
    <t>180х 11</t>
  </si>
  <si>
    <t xml:space="preserve">30Х  </t>
  </si>
  <si>
    <t>0,65м /т</t>
  </si>
  <si>
    <t>180х 40</t>
  </si>
  <si>
    <t>Ответ-хранение длина 7,65м</t>
  </si>
  <si>
    <t>180х 45</t>
  </si>
  <si>
    <t>7,53м</t>
  </si>
  <si>
    <t>180х 54</t>
  </si>
  <si>
    <t>7,72м</t>
  </si>
  <si>
    <t>194х 20</t>
  </si>
  <si>
    <t>Лежалые ржавые бф 8,55м</t>
  </si>
  <si>
    <t>194х 22</t>
  </si>
  <si>
    <t>2,08тн (Длины 6,5м-6,8м) /п +2,54тн (6,1-6,7м) ту 1128 /п</t>
  </si>
  <si>
    <t>194х 40</t>
  </si>
  <si>
    <t xml:space="preserve"> ТУ14-3р-55-2001, длины 5,10-5,38м</t>
  </si>
  <si>
    <t>198х 3</t>
  </si>
  <si>
    <t>9,50-11,50м,  ГОСТ 8734-75 ЧТПЗ без сертификата !</t>
  </si>
  <si>
    <t>203х 20</t>
  </si>
  <si>
    <t>7,26м</t>
  </si>
  <si>
    <t>203х 22</t>
  </si>
  <si>
    <t>3,03м</t>
  </si>
  <si>
    <t>203х 25</t>
  </si>
  <si>
    <t>7,36тн</t>
  </si>
  <si>
    <t>210х 15</t>
  </si>
  <si>
    <t xml:space="preserve">20Г </t>
  </si>
  <si>
    <t>Ответ-хранение 2,65-4,17м</t>
  </si>
  <si>
    <t>215х 18</t>
  </si>
  <si>
    <t>Ответ-хранение по 7,04м</t>
  </si>
  <si>
    <t>219х 6</t>
  </si>
  <si>
    <t>Ответ-хранение по 1,3м</t>
  </si>
  <si>
    <t>219х 7</t>
  </si>
  <si>
    <t xml:space="preserve">10Г </t>
  </si>
  <si>
    <t xml:space="preserve">Ответ-хранение 10,4-11,7м +1шт 4,38м </t>
  </si>
  <si>
    <t>8,225тн(3,50-11,7м)/т +207,771тн /каз  +0,38тн /п</t>
  </si>
  <si>
    <t>2,13тн 159900р/тн /п  + 2,920тн/т 155900р/тн +57,675 /каз</t>
  </si>
  <si>
    <t>219х 7    ТУ1128</t>
  </si>
  <si>
    <t>ТУ-14-3Р-1128-2007, длины 8-12м</t>
  </si>
  <si>
    <t>219х 8</t>
  </si>
  <si>
    <t>9,45-11,77м</t>
  </si>
  <si>
    <t>570,324тн/каз + 165,4тн(Длины 8,17м- 12м) 144900р/тн/п + 14,547 тн /т +17,290тн (37шт)  /м</t>
  </si>
  <si>
    <t>219х 8      ТУ1128</t>
  </si>
  <si>
    <t xml:space="preserve"> ТУ 14-3р-167-2009 (аналог ТУ1128), 35 штук, длины 8-12м</t>
  </si>
  <si>
    <t xml:space="preserve">219х 8 </t>
  </si>
  <si>
    <t>/зол 2023 год СТЗ</t>
  </si>
  <si>
    <t>219х 8   ТУ1317+124</t>
  </si>
  <si>
    <t>48,116тн (ту 1317 + ТУ 124 )/ м +0,91тн (9-12м) /п</t>
  </si>
  <si>
    <t xml:space="preserve">219х 8 в изоляции 1Н1В-ТОЦп(2) </t>
  </si>
  <si>
    <t xml:space="preserve">в изоляции с оцинкованным кожухом , 15 шт. , реал./х </t>
  </si>
  <si>
    <t>219х 9</t>
  </si>
  <si>
    <t>2,85-4,55м</t>
  </si>
  <si>
    <t>219х 10</t>
  </si>
  <si>
    <t xml:space="preserve">  /каз</t>
  </si>
  <si>
    <t>219х 10     ТУ1317</t>
  </si>
  <si>
    <t>Ответ-хранение 8,44м</t>
  </si>
  <si>
    <t>3,65м+9,27м</t>
  </si>
  <si>
    <t>219х 12</t>
  </si>
  <si>
    <t>149900 от 40тн</t>
  </si>
  <si>
    <t xml:space="preserve"> /каз  +приход 130,239тн /каз асфальтная 1</t>
  </si>
  <si>
    <t xml:space="preserve">1,125тн (7,19-11,77м ту 1317) </t>
  </si>
  <si>
    <t xml:space="preserve">219х 14 </t>
  </si>
  <si>
    <t>9,70-11,15</t>
  </si>
  <si>
    <t>12,815тн /т + 1,3тн /п</t>
  </si>
  <si>
    <t>Ответ-хранение по 2,25-8,28м</t>
  </si>
  <si>
    <t>13гфа</t>
  </si>
  <si>
    <t>Ответ-хранение по 11,6-11,77м</t>
  </si>
  <si>
    <t>219х 16</t>
  </si>
  <si>
    <t>219х 16     ТУ1317</t>
  </si>
  <si>
    <t>2 шт по 9,55м. Физическая масса</t>
  </si>
  <si>
    <t xml:space="preserve">( 2,54-9,48м)  </t>
  </si>
  <si>
    <t xml:space="preserve">219х 16 </t>
  </si>
  <si>
    <t xml:space="preserve"> ТУ14-162-14-96 1шт примерно по 11,7м + 1шт 2,07м </t>
  </si>
  <si>
    <t>219х 17</t>
  </si>
  <si>
    <t>7шт /м +1,450тн (8,78м) ту 1317 149900т/тн /т</t>
  </si>
  <si>
    <t xml:space="preserve">219х 18 </t>
  </si>
  <si>
    <t>Ответ хранение  6,18-6,40м</t>
  </si>
  <si>
    <t>219х 20</t>
  </si>
  <si>
    <t xml:space="preserve">149900 все </t>
  </si>
  <si>
    <t xml:space="preserve"> ТУ1128 (11-12м)</t>
  </si>
  <si>
    <t>219х 22    ТУ 1317</t>
  </si>
  <si>
    <t>11,33-11,70м</t>
  </si>
  <si>
    <t>219х 24</t>
  </si>
  <si>
    <t>7-11,8м</t>
  </si>
  <si>
    <t xml:space="preserve">219х 25 </t>
  </si>
  <si>
    <t>219х 25  ТУ 1128</t>
  </si>
  <si>
    <t>10-12м</t>
  </si>
  <si>
    <t>2,35м /п</t>
  </si>
  <si>
    <t>219х 45</t>
  </si>
  <si>
    <t>2,86м</t>
  </si>
  <si>
    <t>245х 8</t>
  </si>
  <si>
    <t>4шт.5,83 -11,3м</t>
  </si>
  <si>
    <t>9,3-9,6м</t>
  </si>
  <si>
    <t>245х 20</t>
  </si>
  <si>
    <t xml:space="preserve">Длина 2,37м </t>
  </si>
  <si>
    <t>245х 22</t>
  </si>
  <si>
    <t>6,84м</t>
  </si>
  <si>
    <t>273х 6</t>
  </si>
  <si>
    <t>1 стыковочный шов /зол</t>
  </si>
  <si>
    <t>273х 7</t>
  </si>
  <si>
    <t>11,5м</t>
  </si>
  <si>
    <t>бешовная</t>
  </si>
  <si>
    <t>/каз.</t>
  </si>
  <si>
    <t xml:space="preserve">273х 7 </t>
  </si>
  <si>
    <t>оцинкованная Ответ-хранение 10,3м-11,7м</t>
  </si>
  <si>
    <t>273х 8</t>
  </si>
  <si>
    <t>реал./каз.</t>
  </si>
  <si>
    <t>лежалая</t>
  </si>
  <si>
    <t xml:space="preserve"> реал./каз.  </t>
  </si>
  <si>
    <t>273х 8  ТУ1128</t>
  </si>
  <si>
    <t>приход</t>
  </si>
  <si>
    <t xml:space="preserve">273х 9       </t>
  </si>
  <si>
    <t>Ответ-хранение 9,55м</t>
  </si>
  <si>
    <t>Лежалые рж.каверны, Ответ-хранение 6,21-9,99м</t>
  </si>
  <si>
    <t xml:space="preserve">273х 10    </t>
  </si>
  <si>
    <t>/ каз. +0,68тн /п +2,975тн /т</t>
  </si>
  <si>
    <t xml:space="preserve">273х 10     </t>
  </si>
  <si>
    <t>Ответ-хранение 4,46-11,15м</t>
  </si>
  <si>
    <t>2,285тн /т +43,43тн  /п</t>
  </si>
  <si>
    <t>7,83-11,37м</t>
  </si>
  <si>
    <t>273х 11</t>
  </si>
  <si>
    <t>9,93м</t>
  </si>
  <si>
    <t xml:space="preserve">273х 12   </t>
  </si>
  <si>
    <t>11,695тн/каз + 1,2тн/п  + 5,315тн(Ответ-хранение 1шт проверить сталь 20юч) /т</t>
  </si>
  <si>
    <t xml:space="preserve">  / каз.</t>
  </si>
  <si>
    <t xml:space="preserve">13ХФА </t>
  </si>
  <si>
    <t>273х 13</t>
  </si>
  <si>
    <t xml:space="preserve">7,49-11,16м </t>
  </si>
  <si>
    <t xml:space="preserve">273х 14 </t>
  </si>
  <si>
    <t>реал./каз +5,17тн (10,39-11,75м)  /т. +25,22тн /п +62,126тн ( 58шт 685,04м +1шт 9,73) /м</t>
  </si>
  <si>
    <t>273х 14      в ВУС</t>
  </si>
  <si>
    <t xml:space="preserve">11-12,1м в ВУС изоляции /п </t>
  </si>
  <si>
    <t>273х 15</t>
  </si>
  <si>
    <t>11,82-11,88м</t>
  </si>
  <si>
    <t>273х 16     ТУ1128</t>
  </si>
  <si>
    <t xml:space="preserve">273х 16      </t>
  </si>
  <si>
    <t>13ГФА</t>
  </si>
  <si>
    <t>11,62- 11,68м</t>
  </si>
  <si>
    <t xml:space="preserve">273х 18      </t>
  </si>
  <si>
    <t>11,6-11,8м</t>
  </si>
  <si>
    <t xml:space="preserve">273х 20   </t>
  </si>
  <si>
    <t>4,25м</t>
  </si>
  <si>
    <t>273х 22</t>
  </si>
  <si>
    <t>11,5-11,9м</t>
  </si>
  <si>
    <t>273х 24</t>
  </si>
  <si>
    <t>4,31-5,10м</t>
  </si>
  <si>
    <t>6,98м</t>
  </si>
  <si>
    <t xml:space="preserve">40хн2ма </t>
  </si>
  <si>
    <t>7,08-12,95м</t>
  </si>
  <si>
    <t xml:space="preserve">273х 25   </t>
  </si>
  <si>
    <t>Длина 5,29-11,2м</t>
  </si>
  <si>
    <t>273х 26</t>
  </si>
  <si>
    <t>10,63-11,14м</t>
  </si>
  <si>
    <t>273х 28</t>
  </si>
  <si>
    <t>4,39-6,85м</t>
  </si>
  <si>
    <t>10,73-11,04м</t>
  </si>
  <si>
    <t>11,87-12м</t>
  </si>
  <si>
    <t>273х 34</t>
  </si>
  <si>
    <t>ТУ14-3р-55-2001, длины 2,35-2,42м</t>
  </si>
  <si>
    <t>273х 36</t>
  </si>
  <si>
    <t>6,07-6,80м</t>
  </si>
  <si>
    <t>6,11м</t>
  </si>
  <si>
    <t>Длина 3,79м</t>
  </si>
  <si>
    <t>Длина 10,13м</t>
  </si>
  <si>
    <t>273х 50</t>
  </si>
  <si>
    <t>5,38м</t>
  </si>
  <si>
    <t>273х 60</t>
  </si>
  <si>
    <t>5,86м</t>
  </si>
  <si>
    <t>299х 8</t>
  </si>
  <si>
    <t>7,83-10,97м</t>
  </si>
  <si>
    <t>299х 9</t>
  </si>
  <si>
    <t>28Х3СНМВФА</t>
  </si>
  <si>
    <t>Ответ-хранение , длина 9,12м лежалая</t>
  </si>
  <si>
    <t>299х 20</t>
  </si>
  <si>
    <t>(10,35+10,94+10,96)3шт</t>
  </si>
  <si>
    <t>299х 25</t>
  </si>
  <si>
    <t xml:space="preserve">8,98-10,97м </t>
  </si>
  <si>
    <t>299х 34</t>
  </si>
  <si>
    <t>Длина 9,98м</t>
  </si>
  <si>
    <t>325х 8    ГОСТ 10705</t>
  </si>
  <si>
    <t>ГОСТ 10705-80 1шт 10,0м  ( рез)</t>
  </si>
  <si>
    <t xml:space="preserve">325х 8  </t>
  </si>
  <si>
    <t>5,30-11,58м</t>
  </si>
  <si>
    <t xml:space="preserve">325х 8       </t>
  </si>
  <si>
    <t>325х 8     ВУС</t>
  </si>
  <si>
    <t>10-12м  ГОСТ 32528</t>
  </si>
  <si>
    <t>10,7-11,5м</t>
  </si>
  <si>
    <t>5,36м.1шт</t>
  </si>
  <si>
    <t xml:space="preserve">325х 9  </t>
  </si>
  <si>
    <t xml:space="preserve"> ГОСТ 32528-2013 (25шт 283,64м)   /м +0,76тн (10,72м) /п</t>
  </si>
  <si>
    <t>15,1тн /т+ 13,71тн 154900/п  +1шт  9,45м /м</t>
  </si>
  <si>
    <t xml:space="preserve">325х 10 </t>
  </si>
  <si>
    <t>25,67 тн (Длины 9,86м-12 м) /п + 1,72тн(9м-12,18м)/т</t>
  </si>
  <si>
    <t xml:space="preserve">325х 10  </t>
  </si>
  <si>
    <t>Ответ-хранение 1,46м-11,65м</t>
  </si>
  <si>
    <t xml:space="preserve">  4,22-11,75м</t>
  </si>
  <si>
    <t>325х 10   ТС593-80</t>
  </si>
  <si>
    <t xml:space="preserve"> 7,140тн (11,20-12,4м) /т + 100тн ( факт стенка 12мм отгрузка по теории 10 стенки /м</t>
  </si>
  <si>
    <t xml:space="preserve">325х 12  </t>
  </si>
  <si>
    <t>9,54-10,36м в черном антикоре</t>
  </si>
  <si>
    <t>325х 13</t>
  </si>
  <si>
    <t xml:space="preserve">9,73м </t>
  </si>
  <si>
    <t xml:space="preserve">325х 14     </t>
  </si>
  <si>
    <t>Ржавые Ответ-хранение 9,39-11м, факт стенка 12-15,2 мм</t>
  </si>
  <si>
    <t xml:space="preserve">31,977тн  (31 шт ( 292,67м) +1шт 5,14м ( рез) ТУ1317-1128 /м + 0,84тн (8,94м) /п </t>
  </si>
  <si>
    <t xml:space="preserve">325х 15 </t>
  </si>
  <si>
    <t>Ответ-хранение длины 7,16м /т</t>
  </si>
  <si>
    <t>325х 16</t>
  </si>
  <si>
    <t xml:space="preserve">10,69-12,14м </t>
  </si>
  <si>
    <t xml:space="preserve">325х 16      </t>
  </si>
  <si>
    <t xml:space="preserve">(ТУ1128 10,73м-12м) /п  </t>
  </si>
  <si>
    <t>1,5тн ( 3шт: 3,87; 3,62; 4,48м) / п</t>
  </si>
  <si>
    <t xml:space="preserve">325х 17   </t>
  </si>
  <si>
    <t>Ответ-хранение 5,81-11,05м</t>
  </si>
  <si>
    <t>325х 18</t>
  </si>
  <si>
    <t>Ответ-хранение 7,12-12,29м</t>
  </si>
  <si>
    <t xml:space="preserve">325х 20    </t>
  </si>
  <si>
    <t>Ответ-хранение ржавая с изгибом 1шт.4,94м</t>
  </si>
  <si>
    <t xml:space="preserve">325х 22   </t>
  </si>
  <si>
    <t>9,57-11,27м</t>
  </si>
  <si>
    <t>10,63-10,70м /т</t>
  </si>
  <si>
    <t>7,22-8,00</t>
  </si>
  <si>
    <t>12Х2М</t>
  </si>
  <si>
    <t>ответ-хранение 5,60м</t>
  </si>
  <si>
    <t>325х 22   ТУ1317</t>
  </si>
  <si>
    <t xml:space="preserve">(ответ-хранение 9,1-11,73м)/т  </t>
  </si>
  <si>
    <t>12,3м</t>
  </si>
  <si>
    <t xml:space="preserve">325х 24   </t>
  </si>
  <si>
    <t xml:space="preserve">325х 25 </t>
  </si>
  <si>
    <t>ответ-хранение 10,72м</t>
  </si>
  <si>
    <t>6,67-11,45м</t>
  </si>
  <si>
    <t>325х 26</t>
  </si>
  <si>
    <t>8,09-9,83м</t>
  </si>
  <si>
    <t>325х 28</t>
  </si>
  <si>
    <t>9,10-10,19м</t>
  </si>
  <si>
    <t>6,49-10,58м</t>
  </si>
  <si>
    <t>325х 30</t>
  </si>
  <si>
    <t>4,13-5,97м</t>
  </si>
  <si>
    <t>5,35-7,69м</t>
  </si>
  <si>
    <t>325х 32</t>
  </si>
  <si>
    <t>8,73м</t>
  </si>
  <si>
    <t>325х 36</t>
  </si>
  <si>
    <t>3,51-7,64м</t>
  </si>
  <si>
    <t>6,55-8,32м</t>
  </si>
  <si>
    <t>325х 40</t>
  </si>
  <si>
    <t>ТУ14-3р-55-2001, длина 4,82м</t>
  </si>
  <si>
    <t>325х 50</t>
  </si>
  <si>
    <t xml:space="preserve">ТУ 14-3Р-55-2001 0,73м </t>
  </si>
  <si>
    <t>325х 70</t>
  </si>
  <si>
    <t>4,76м</t>
  </si>
  <si>
    <t xml:space="preserve">339х 12,2   API 5L  обсадная </t>
  </si>
  <si>
    <t>С110</t>
  </si>
  <si>
    <t>Ответ-хранение длины 9,95-13м, резьба Ultra FC</t>
  </si>
  <si>
    <t xml:space="preserve">340х 12   </t>
  </si>
  <si>
    <t>Ответ-хранение 4,5-6м</t>
  </si>
  <si>
    <t>351х 16</t>
  </si>
  <si>
    <t>7,15-9,53м</t>
  </si>
  <si>
    <t>351х 10</t>
  </si>
  <si>
    <t>5,94м</t>
  </si>
  <si>
    <t>351х 12</t>
  </si>
  <si>
    <t>7,52м</t>
  </si>
  <si>
    <t>351х 14</t>
  </si>
  <si>
    <t>8,59м</t>
  </si>
  <si>
    <t>351х 20</t>
  </si>
  <si>
    <t>6,21-6,95м</t>
  </si>
  <si>
    <t>8,39-8,84м</t>
  </si>
  <si>
    <t>351х 25</t>
  </si>
  <si>
    <t>10,5м-11,9м</t>
  </si>
  <si>
    <t>Длина 3,66м</t>
  </si>
  <si>
    <t>351х 28</t>
  </si>
  <si>
    <t>10,22м</t>
  </si>
  <si>
    <t>351х 36</t>
  </si>
  <si>
    <t>11,19м</t>
  </si>
  <si>
    <t>351х 40</t>
  </si>
  <si>
    <t>5,02м</t>
  </si>
  <si>
    <t>351х 45</t>
  </si>
  <si>
    <t>7,40м</t>
  </si>
  <si>
    <t>351х 60</t>
  </si>
  <si>
    <t>4,86м</t>
  </si>
  <si>
    <t>351х 70</t>
  </si>
  <si>
    <t>3,35м</t>
  </si>
  <si>
    <t>356х 16</t>
  </si>
  <si>
    <t>8,76м /п</t>
  </si>
  <si>
    <t xml:space="preserve">377х 9   </t>
  </si>
  <si>
    <t xml:space="preserve">377х 10  </t>
  </si>
  <si>
    <t>377х 12</t>
  </si>
  <si>
    <t>7,27м</t>
  </si>
  <si>
    <t>377х 16</t>
  </si>
  <si>
    <t>5,03м</t>
  </si>
  <si>
    <t>7,94-8,36м</t>
  </si>
  <si>
    <t>377х 18</t>
  </si>
  <si>
    <t>6,23м /п</t>
  </si>
  <si>
    <t>377х 24</t>
  </si>
  <si>
    <t>11,06м</t>
  </si>
  <si>
    <t xml:space="preserve">377х 28      ТУ1128   </t>
  </si>
  <si>
    <t>Ответ-хранение  10,77-11,88м</t>
  </si>
  <si>
    <t xml:space="preserve">377х 32 </t>
  </si>
  <si>
    <t>4,31м</t>
  </si>
  <si>
    <t>377х 45</t>
  </si>
  <si>
    <t>7,16м</t>
  </si>
  <si>
    <t>377х 50</t>
  </si>
  <si>
    <t>4,90м</t>
  </si>
  <si>
    <t>5,41м</t>
  </si>
  <si>
    <t>15х1м1фш</t>
  </si>
  <si>
    <t>ТУ 1301-039-00212179-2010, длины 1,66м</t>
  </si>
  <si>
    <t>377х 60</t>
  </si>
  <si>
    <t>5,23м</t>
  </si>
  <si>
    <t>402х 60</t>
  </si>
  <si>
    <t>5,18-5,79м</t>
  </si>
  <si>
    <t>406х 8</t>
  </si>
  <si>
    <t>Ответ-хранение1шт /т</t>
  </si>
  <si>
    <t>406х 18</t>
  </si>
  <si>
    <t>8,58-11,16м/ т</t>
  </si>
  <si>
    <t>406х 20</t>
  </si>
  <si>
    <t>8,85-11,92м</t>
  </si>
  <si>
    <t>406х 25</t>
  </si>
  <si>
    <t>12,13-12,25м/т</t>
  </si>
  <si>
    <t>406х 44</t>
  </si>
  <si>
    <t>20г2</t>
  </si>
  <si>
    <t>7,17-7,26м</t>
  </si>
  <si>
    <t>426х 8</t>
  </si>
  <si>
    <t xml:space="preserve">( 1шт ) К52 ТУ1380... реал./х </t>
  </si>
  <si>
    <t>426х 9</t>
  </si>
  <si>
    <t>9-12м</t>
  </si>
  <si>
    <t xml:space="preserve">426х 10   </t>
  </si>
  <si>
    <t xml:space="preserve">426х 10  </t>
  </si>
  <si>
    <t>(3,89м + кусками около 4м )4тн + 1шт*8,9м +  11,8м</t>
  </si>
  <si>
    <t xml:space="preserve"> 6,705тн ЧТПЗ/ т + 80,35тн ВТЗ/п </t>
  </si>
  <si>
    <t>426х 10    ТУ1128</t>
  </si>
  <si>
    <t>9,35-11,75м</t>
  </si>
  <si>
    <t xml:space="preserve">426х 11  </t>
  </si>
  <si>
    <t>20ФА</t>
  </si>
  <si>
    <t>Ответ-хранение длинами 11,02- 11,57м, ТУ 14-158-114-99</t>
  </si>
  <si>
    <t>6,84м-11,78м</t>
  </si>
  <si>
    <t>426х 12</t>
  </si>
  <si>
    <t xml:space="preserve">6,77-11,75м </t>
  </si>
  <si>
    <t>9,08-11,5м</t>
  </si>
  <si>
    <t>426х 16</t>
  </si>
  <si>
    <t>Леж. Реал 0,798тн ./каз. +1,75тн 144900р/ п + 1,5тн 159900/т</t>
  </si>
  <si>
    <t xml:space="preserve">426х 16 </t>
  </si>
  <si>
    <t xml:space="preserve"> 5,19/ 0,47( есть поперечки) </t>
  </si>
  <si>
    <t>426х 16      ТУ124</t>
  </si>
  <si>
    <t>1,34тн (длины 3,4-3,8м) /п+  11,19-11,46м длины /т</t>
  </si>
  <si>
    <t>Ответ-хранение 1,54-1,55м</t>
  </si>
  <si>
    <t xml:space="preserve">426х 18   </t>
  </si>
  <si>
    <t>2шт  8,86м +11,66м (гост 8732) /п + ТУ 1128 3,65тн (10,68 м+10,66м) /п</t>
  </si>
  <si>
    <t xml:space="preserve">426х 18  </t>
  </si>
  <si>
    <t>2шт ВТЗ 4,21тн(11,34/11,54м) /п+3,755тн(8,88-11,25м)ту 1317 /т</t>
  </si>
  <si>
    <t>426х 20</t>
  </si>
  <si>
    <t>9,2-10,1м</t>
  </si>
  <si>
    <t>426х 23</t>
  </si>
  <si>
    <t xml:space="preserve">09г2с </t>
  </si>
  <si>
    <t xml:space="preserve">(8,18м)1шт + (11,58м)1шт </t>
  </si>
  <si>
    <t>426х 25</t>
  </si>
  <si>
    <t>10,2-11,90м</t>
  </si>
  <si>
    <t>426х 28</t>
  </si>
  <si>
    <t>Ответ-хранение 4шт длинами 9,37-10,28м</t>
  </si>
  <si>
    <t>426х 32</t>
  </si>
  <si>
    <t>8,32м</t>
  </si>
  <si>
    <t>426х 36</t>
  </si>
  <si>
    <t>3,62-4,36</t>
  </si>
  <si>
    <t>426х 45</t>
  </si>
  <si>
    <t>3,90м</t>
  </si>
  <si>
    <t>426х 50</t>
  </si>
  <si>
    <t>7,56м</t>
  </si>
  <si>
    <t>430х 58</t>
  </si>
  <si>
    <t>6,47м</t>
  </si>
  <si>
    <t>450х 40</t>
  </si>
  <si>
    <t>3,40-5,32</t>
  </si>
  <si>
    <t>457х 10</t>
  </si>
  <si>
    <t>Ответ-хранение 8,71-10,68м</t>
  </si>
  <si>
    <t xml:space="preserve">465х 18  </t>
  </si>
  <si>
    <t>30хн3мфа</t>
  </si>
  <si>
    <t>Ответ-хранение 2,25-2,45м</t>
  </si>
  <si>
    <t>465х 42</t>
  </si>
  <si>
    <t>7,75м</t>
  </si>
  <si>
    <t>485х 28</t>
  </si>
  <si>
    <t>3,71м</t>
  </si>
  <si>
    <t>485х 30</t>
  </si>
  <si>
    <t>485х 60</t>
  </si>
  <si>
    <t>3,70-3,96м</t>
  </si>
  <si>
    <t>508х 15</t>
  </si>
  <si>
    <t>Ответ-хранение 9,20м + 9,73м</t>
  </si>
  <si>
    <t>508х 25</t>
  </si>
  <si>
    <t xml:space="preserve">6,04+6,12м </t>
  </si>
  <si>
    <t>508х 40</t>
  </si>
  <si>
    <t>6,41-6,56м</t>
  </si>
  <si>
    <t>530х 8</t>
  </si>
  <si>
    <t>Китай GOST8732 маркировка ( 1шт ) реал./х (816см). Коэф ФИЗИЧЕСКИЙ !!!</t>
  </si>
  <si>
    <t>530х 10</t>
  </si>
  <si>
    <t>7,62-9,90м</t>
  </si>
  <si>
    <t>Китай GOST8732 маркировка/реал. Мерные по 6 метров БЕЗ фасок</t>
  </si>
  <si>
    <t xml:space="preserve">530х 12  </t>
  </si>
  <si>
    <t>Китай GOST8732 маркировка БЕЗ фасок/реал. Мерные по 6 метров</t>
  </si>
  <si>
    <t>К60</t>
  </si>
  <si>
    <t>К52</t>
  </si>
  <si>
    <t>530х 20</t>
  </si>
  <si>
    <t>5,62м</t>
  </si>
  <si>
    <t>530х 22</t>
  </si>
  <si>
    <t>Ответ-хранение. Длины 1,62-3,16м</t>
  </si>
  <si>
    <t>530х 25</t>
  </si>
  <si>
    <t>5,92-8,04м</t>
  </si>
  <si>
    <t>530х 28</t>
  </si>
  <si>
    <t>6,46м</t>
  </si>
  <si>
    <t>530х 30</t>
  </si>
  <si>
    <t xml:space="preserve"> ТУ55 новая с маркировкой. Ответ хранение 4,43м. 1Шт рез с одной стороны, стенка 28-30мм/т</t>
  </si>
  <si>
    <t>2,67м</t>
  </si>
  <si>
    <t>530х 32</t>
  </si>
  <si>
    <t>5,87-7,81м</t>
  </si>
  <si>
    <t xml:space="preserve">530х 36 </t>
  </si>
  <si>
    <t xml:space="preserve"> </t>
  </si>
  <si>
    <t>Ответ-хранение. Длина 5,92-7,21м/т</t>
  </si>
  <si>
    <t>530х 40</t>
  </si>
  <si>
    <t>3,96м</t>
  </si>
  <si>
    <t>530х 50</t>
  </si>
  <si>
    <t>2,46м</t>
  </si>
  <si>
    <t>530х 65   ТУ55</t>
  </si>
  <si>
    <t>16ГС</t>
  </si>
  <si>
    <t>Ответ-хранение. Длины 1,23-1,7м ТУ55 16ГС или 10Г2 проверить сталь/т</t>
  </si>
  <si>
    <t>530х 75  ТУ50</t>
  </si>
  <si>
    <t>2,259м</t>
  </si>
  <si>
    <t>530х 95   ТУ55</t>
  </si>
  <si>
    <t>Ответ-хранение. Длина 4м ТУ55 маркировка /т</t>
  </si>
  <si>
    <t>550х 32</t>
  </si>
  <si>
    <t xml:space="preserve">7,33-7,42м </t>
  </si>
  <si>
    <t>610х 25</t>
  </si>
  <si>
    <t>7,62м</t>
  </si>
  <si>
    <t>630х 15    ГОСТ 10706</t>
  </si>
  <si>
    <t xml:space="preserve">ГОСТ 10706-76 1шт 10,42м </t>
  </si>
  <si>
    <t>630х 16    ГОСТ 10706</t>
  </si>
  <si>
    <t>К80</t>
  </si>
  <si>
    <t>ГОСТ 10706-76 3шт 11,61/12,15/9,37</t>
  </si>
  <si>
    <t>630х 20</t>
  </si>
  <si>
    <t xml:space="preserve"> Ответ-хранение длина 7,72м /т</t>
  </si>
  <si>
    <t>630х 32</t>
  </si>
  <si>
    <t>4,95-6,08м</t>
  </si>
  <si>
    <t>630х 40</t>
  </si>
  <si>
    <t>Ответ-хранение. Длина 4,28-5,34 м</t>
  </si>
  <si>
    <t>720х 11       ГОСТ10706</t>
  </si>
  <si>
    <t xml:space="preserve"> 2шт 8,91/9,18/ + 3шт 5,83/7,01/8,98м  /  м </t>
  </si>
  <si>
    <t>1420х 37,9  ТУ 1381</t>
  </si>
  <si>
    <t xml:space="preserve">ТУ 1381-037-05757848-2013/ТУ 1381-009-47966425-2007  7шт  в пути </t>
  </si>
  <si>
    <t>Резервирование трубы производится на 3 рабочих дня с момента выставления счёта на оплату;</t>
  </si>
  <si>
    <t>Бронь на трубы оплаченные (в т.ч. Залог) или спецрезерв (К, В) снимается через 15 календарных дней;</t>
  </si>
  <si>
    <t>Распаковка пачек спецсталей (15х5м, 12х1мф и тп) или выборе труб из них только с разрешения в Екатеринбурге!!!</t>
  </si>
  <si>
    <r>
      <t>Приёмка продукции по</t>
    </r>
    <r>
      <rPr>
        <b/>
        <u/>
        <sz val="14"/>
        <color indexed="8"/>
        <rFont val="Times New Roman"/>
        <family val="1"/>
        <charset val="204"/>
      </rPr>
      <t xml:space="preserve"> товарному виду и геометрии</t>
    </r>
    <r>
      <rPr>
        <sz val="14"/>
        <color indexed="8"/>
        <rFont val="Times New Roman"/>
        <family val="1"/>
        <charset val="204"/>
      </rPr>
      <t xml:space="preserve"> производится на складе Поставщика !</t>
    </r>
  </si>
  <si>
    <t>При отгрузке трубной продукции на самовывоз требуется:</t>
  </si>
  <si>
    <t>1. На Комбинате Горный Екатеринбург на погрузку запускают только Российские машины с Российскими документами. Любые машины до въезда на территорию склада должны быть РАСТЕНТОВАНЫ ПОЛНОСТЬЮ (верх, бока)</t>
  </si>
  <si>
    <t>2.  Высота борта не более 1,8 метров и длина от 9 метров</t>
  </si>
  <si>
    <t>3.  Обязательно наличие коников в количестве 2 штук при загрузке более одного ряда</t>
  </si>
  <si>
    <t>4.  Обязательно оповещение Поставщика о прибытии автомашин за сутки до отгрузки на самовывоз</t>
  </si>
  <si>
    <t>5.   Отгрузка вагонов на складе производится в первую очередь</t>
  </si>
  <si>
    <t>Марка стали</t>
  </si>
  <si>
    <t>Диаметр</t>
  </si>
  <si>
    <t>Стенка</t>
  </si>
  <si>
    <t>шт</t>
  </si>
  <si>
    <t>мт</t>
  </si>
  <si>
    <t>Вес, кг</t>
  </si>
  <si>
    <t>09Г2С</t>
  </si>
  <si>
    <t>12Х1МФ</t>
  </si>
  <si>
    <t>32Г1А</t>
  </si>
  <si>
    <t>15ХМ</t>
  </si>
  <si>
    <t>12ГБ</t>
  </si>
  <si>
    <t>40Х</t>
  </si>
  <si>
    <t>32Г2У</t>
  </si>
  <si>
    <t>20Х</t>
  </si>
  <si>
    <t>32ХГМА</t>
  </si>
  <si>
    <t>13ХФА1</t>
  </si>
  <si>
    <t>20КТ</t>
  </si>
  <si>
    <t>13ХФА-1</t>
  </si>
  <si>
    <t>14Г1Ф-1</t>
  </si>
  <si>
    <t>32ХГА</t>
  </si>
  <si>
    <t>стенка</t>
  </si>
  <si>
    <t>гост/ту</t>
  </si>
  <si>
    <t>ст.</t>
  </si>
  <si>
    <t>тн</t>
  </si>
  <si>
    <t>м</t>
  </si>
  <si>
    <t>к.</t>
  </si>
  <si>
    <t>ф/т</t>
  </si>
  <si>
    <t>Теор.к</t>
  </si>
  <si>
    <t>Дополнения</t>
  </si>
  <si>
    <t>Гост8734-75в</t>
  </si>
  <si>
    <t>ст.20</t>
  </si>
  <si>
    <t>ф</t>
  </si>
  <si>
    <t>гост8732</t>
  </si>
  <si>
    <t>ст.10</t>
  </si>
  <si>
    <t>ст.13хфа</t>
  </si>
  <si>
    <t>ст.12х1мф</t>
  </si>
  <si>
    <t>ст.09г2с</t>
  </si>
  <si>
    <t>т</t>
  </si>
  <si>
    <t>ту1430</t>
  </si>
  <si>
    <t>ст.10х9мфб</t>
  </si>
  <si>
    <t xml:space="preserve">гост1060 </t>
  </si>
  <si>
    <t xml:space="preserve">гост8734 </t>
  </si>
  <si>
    <t>ст.10,20</t>
  </si>
  <si>
    <t>ст.20А</t>
  </si>
  <si>
    <t>ст.15х5м</t>
  </si>
  <si>
    <t xml:space="preserve">ст.10  </t>
  </si>
  <si>
    <t>Ту1430</t>
  </si>
  <si>
    <t>ст.20ПВ</t>
  </si>
  <si>
    <t>ст.15Гс</t>
  </si>
  <si>
    <t>склад</t>
  </si>
  <si>
    <t>диаметр</t>
  </si>
  <si>
    <t>т/ф.</t>
  </si>
  <si>
    <t>гост10705</t>
  </si>
  <si>
    <t>некондиция</t>
  </si>
  <si>
    <t>12,73</t>
  </si>
  <si>
    <t>17,15</t>
  </si>
  <si>
    <t>ст.Д</t>
  </si>
  <si>
    <t>ст.ДБ</t>
  </si>
  <si>
    <t>Номенклатура</t>
  </si>
  <si>
    <t>Год сертификата</t>
  </si>
  <si>
    <t>Тонны</t>
  </si>
  <si>
    <t>Труба б/ш г/к ТУ 14-3Р-137-2015, кл.прочн К48, 57 * 4, ОД, СинТЗ</t>
  </si>
  <si>
    <t>К48</t>
  </si>
  <si>
    <t>Труба б/ш г/к ТУ 14-3Р-137-2015, кл.прочн К48, 89 * 4, ОД, СинТЗ</t>
  </si>
  <si>
    <t>ТРУБЫ б/ш г/д общ назн ГОСТ 8732-78, ГОСТ 8731-74 Группа В, Ст09Г2С, 60 * 4  , НК, ПНТЗ</t>
  </si>
  <si>
    <t>ТУ 24.20.13.110-128-00186654-2019, СтК52, 114 * 10, ОГР, ЧТПЗ</t>
  </si>
  <si>
    <t>ТРУБЫ г/д нефт бесш ТУ 14-159-1128-2008, Ст09Г2С, 108 * 5  , ОД, ПНТЗ</t>
  </si>
  <si>
    <t>Труба б/ш г/к ТУ 14-3Р-137-2015, кл.прочн К48/09Г2С,  89 * 5, НД</t>
  </si>
  <si>
    <t>ТРУБЫ б/ш г/д общ назн ГОСТ 8732-78, ГОСТ 8731-74 Группа В, Ст09Г2С, 76 * 4  , НК, ПНТЗ</t>
  </si>
  <si>
    <t>Трубы б/ш г/д по  ТУ 24.20.13.110-128-00186654-2019, СтК52, 108 * 8, НК, ЧТПЗ</t>
  </si>
  <si>
    <t>ТРУБЫ г/д нефт бесш ТУ 14-3Р-1128-2007, Ст09Г2С, 108 * 5, ОД, СинТЗ</t>
  </si>
  <si>
    <t>Труба б/ш г/к ТУ 14-3Р-137-2015, кл.прочн К48, 108 * 5, ОД, СинТЗ</t>
  </si>
  <si>
    <t>ТУ 14-159-1128-2008, Ст09Г2С, 89 * 5  , ОД, ПНТЗ</t>
  </si>
  <si>
    <t>Трубы б/ш г/д по  ТУ 24.20.13.110-128-00186654-2019, СтК48, 114 * 6, ОГР, ЧТПЗ</t>
  </si>
  <si>
    <t>ТУ 14-159-1128-2008, Ст09Г2С, 76 * 4  , ОД, ПНТЗ</t>
  </si>
  <si>
    <t>Труба б/ш г/к ТУ 14-3Р-137-2015, кл.прочн К48, Е - 57 * 5, ОД, СинТЗ</t>
  </si>
  <si>
    <t>ТРУБЫ б/ш г/д общ назн ГОСТ 8732-78, ГОСТ 8731-74 Группа В, Ст09Г2С, 89 * 5.5  , НК, ПНТЗ</t>
  </si>
  <si>
    <t>ТРУБЫ г/д нефт бесш ТУ 14-159-1128-2008, Ст09Г2С, 57 * 6  , ОД, ПНТЗ</t>
  </si>
  <si>
    <t>Труба б/ш г/к ТУ 14-3Р-137-2015, кл.прочн К48, 57 * 6, ОД, СинТЗ</t>
  </si>
  <si>
    <t>ТУ 24.20.13.110-128-00186654-2019, СтК52, 108 * 6, ОГР, ЧТПЗ</t>
  </si>
  <si>
    <t>Труба б/ш г/к ТУ 14-3Р-137-2015 кат. Е, Ст 09Г2С/К48, 108 * 8, НД</t>
  </si>
  <si>
    <t>Труба б/ш г/к ТУ 14-3Р-137-2015, кл.прочн К48/09Г2С,  89 * 4, НД</t>
  </si>
  <si>
    <t>ТУ 24.20.13.110-128-00186654-2019, СтК52, 57 * 6, ОГР, ЧТПЗ</t>
  </si>
  <si>
    <t>Труба б/ш х/д ГОСТ 8734-75, ГОСТ 8733-74 Группа В, Ст09Г2С, 133 * 4  , НД, ЧТПЗ</t>
  </si>
  <si>
    <t>ТУ 24.20.13.110-128-00186654-2019, СтК52, 159 * 12, ОГР, ЧТПЗ</t>
  </si>
  <si>
    <t>ТРУБЫ б/ш г/д общ назн ГОСТ 8732-78, ГОСТ 8731-74 Группа В, Ст09Г2С, 159 * 6  , НК, СинТЗ</t>
  </si>
  <si>
    <t>Труба б/ш г/к ТУ 14-3Р-137-2015, кл.прочн К42, 108 * 6, ОД, СинТЗ</t>
  </si>
  <si>
    <t>К42</t>
  </si>
  <si>
    <t>ТУ 24.20.13.110-128-00186654-2019, СтК52, 89 * 10, ОГР, ЧТПЗ</t>
  </si>
  <si>
    <t>ТУ 14-159-1128-2008, Ст09Г2С, 133 * 5  , ОД, ПНТЗ</t>
  </si>
  <si>
    <t>Труба б/ш х/д ГОСТ 8734-75, ГОСТ 8733-74 Группа В, Ст09Г2С, 32 * 4  , НК, ПНТЗ</t>
  </si>
  <si>
    <t>ТУ 24.20.13.110-128-00186654-2019, СтК52, 159 * 10, ОГР, ЧТПЗ</t>
  </si>
  <si>
    <t>ТРУБЫ г/д нефт бесш ТУ 14-3Р-1128-2007, Ст09Г2С, 57 * 6, НК, СинТЗ</t>
  </si>
  <si>
    <t>ТРУБЫ г/д нефт бесш ТУ 14-3Р-1128-2007, Ст09Г2С, 89 * 4, НК, СинТЗ</t>
  </si>
  <si>
    <t>г. Челябинск: тел.(351) 220-0-205   труба</t>
  </si>
  <si>
    <t xml:space="preserve">                          тел.(351) 220-0-314  шпунт </t>
  </si>
  <si>
    <t>http://trubmet.com/    e-mail: info@trubmet.com</t>
  </si>
  <si>
    <t>наличие трубного проката 28.01.2025</t>
  </si>
  <si>
    <t>1,305тн( 3,63-5,73м) /т</t>
  </si>
  <si>
    <t>220тн  (1шт 8м +остальные 10-12м)  /п   +1,345тн (8,70м) /т</t>
  </si>
  <si>
    <t>11,72тн -159900р/тн (11-12м) /п</t>
  </si>
  <si>
    <t>1,65тн по 145900р/тн /п</t>
  </si>
  <si>
    <t xml:space="preserve">5,3тн (8-12м) — 164900р/тн  /п </t>
  </si>
  <si>
    <t xml:space="preserve">25тн /каз 152900р/тн+48,945 тн(8,75-9,51м)/т +   43,90тн/п 149900 </t>
  </si>
  <si>
    <t xml:space="preserve"> 6,61тн (8-12м) по 149900р/тн /п</t>
  </si>
  <si>
    <t xml:space="preserve"> 2,21тн(11,6-11,8м) /п</t>
  </si>
  <si>
    <t>1,43тн(7-9,8м)  — 154900/п + 6,230тн/т 144900р</t>
  </si>
  <si>
    <t>1,735тн-189900р/тн  /т</t>
  </si>
  <si>
    <t>10,64тн (ту 1128) 156900р/тн /п + 13тн /т 156900р</t>
  </si>
  <si>
    <t>149900(0,23тн (3-5м)/п +12тн(10-12м) / п+ 40,105тн /т — 149900р/тн )</t>
  </si>
  <si>
    <t xml:space="preserve">643,126тн/каз149900р/тн +ту 20.13 -125тн-149900р/тн/каз  +43тн 154900 р/тн /п </t>
  </si>
  <si>
    <t>51,7тн  (Азерб) /каз</t>
  </si>
  <si>
    <t xml:space="preserve"> 22,74тн (8-12м) — 149900 /п +4,728тн .азерб /каз 137900 + 0,446тн (2шт 11,75/11,73) 149900р/тн  /м</t>
  </si>
  <si>
    <t>/м + 20тн(12,10-12,25м) / т</t>
  </si>
  <si>
    <t xml:space="preserve"> /каз  +приход 19,7тн /каз</t>
  </si>
  <si>
    <t xml:space="preserve"> 117,35тн по 166900р/тн /п </t>
  </si>
  <si>
    <t>103,74тн (7-12,2м) / п</t>
  </si>
  <si>
    <t xml:space="preserve"> 10,8 тн (2м-12м) /п</t>
  </si>
  <si>
    <t>7,09тн (11,5-12м) /п +18,03тн (8,85м-11,90м) /т</t>
  </si>
  <si>
    <t>1шт 0,008тн 3,4м ГОСТ8734 /к + (1,01м)0,002тн  Двинская ГОСТ8734 холоднотянутая /к</t>
  </si>
  <si>
    <t>1шт кривая 7,4м ГОСТ8734 /комм 0,018тн+ 1шт  3,4м 0,008тн ГОСТ8734 /к + (1,01м)0,002тн /к</t>
  </si>
  <si>
    <t xml:space="preserve">8шт бф </t>
  </si>
  <si>
    <t>0,162тн(2шт)+ 1,25м. 0,011тн</t>
  </si>
  <si>
    <t xml:space="preserve"> 3шт </t>
  </si>
  <si>
    <t>(1шт) 1,25м. 0,011тн</t>
  </si>
  <si>
    <t>(2шт)0,194тн +0,426тн(4шт)+1,367тн(21шт)+0,039тн 1шт+0,112тн ст10</t>
  </si>
  <si>
    <t>1шт 0,067тн (7,1м)бф/к  + 1шт 0,075тн +0,216тн(2шт)</t>
  </si>
  <si>
    <t>(16шт) 1,337тн + 1,051тн(11шт)</t>
  </si>
  <si>
    <t>1шт. вм.и зажимы 0,089тн найти проверить+ 2шт.гн.99900</t>
  </si>
  <si>
    <t>7шт   ТУ 14-158-113-99</t>
  </si>
  <si>
    <t xml:space="preserve">  10,19м 1шт . 0,104тн + 0,835тн.(7шт)</t>
  </si>
  <si>
    <t>б/ф с 1стороны  х5,2-6 кривизна 1шт. 6,75м.0,086тн. + 1,755тн.13шт.</t>
  </si>
  <si>
    <t>7шт.бф 0,921тн. + 18шт.2,249тн +2,415тн(18шт)+0,132тн(1шт)</t>
  </si>
  <si>
    <t xml:space="preserve">11шт . 1,470тн ТУ 14-158-113-99  + б/ф 0,945тн.7шт. </t>
  </si>
  <si>
    <t>6шт. ТУ 14-158-113-99 длины-8,47/8,73/8,75/8,74/8,9м+9,95м</t>
  </si>
  <si>
    <t>5шт. 0,580тн +0,150тн(1шт)+ приемка 4,911тн(29шт)</t>
  </si>
  <si>
    <t>1шт. ТУ 14-158-113-99 9,95м</t>
  </si>
  <si>
    <t xml:space="preserve"> приход</t>
  </si>
  <si>
    <t xml:space="preserve"> ТУ1317 К52 (+  ТУ 14-158-113-99) 246шт</t>
  </si>
  <si>
    <t>(бф 3шт.) + 9шт. Приёмка</t>
  </si>
  <si>
    <t>(9шт. +бф 3шт.)2,227тн. + (9шт.) 1,971тн + 0,865тн(5шт)</t>
  </si>
  <si>
    <t xml:space="preserve"> 1шт.0,214тн. +  36,603тн(194шт) + приёмка 5,575тн.бф28шт</t>
  </si>
  <si>
    <t>8,23м.(1шт)0,094тн +приёмка 0,050тн(1шт) +1,13тн(6-12м) /п</t>
  </si>
  <si>
    <t>0,160тн(1шт)+ 0,146тн(1шт)</t>
  </si>
  <si>
    <t>7 шт.бф + 0,715тн.5шт .</t>
  </si>
  <si>
    <t xml:space="preserve">0,160тн(1шт) +37,55тн  -154900р/п </t>
  </si>
  <si>
    <t>6 шт.0,686тн бф + 0,817тн(5шт)бф.</t>
  </si>
  <si>
    <t xml:space="preserve">(5шт) 0,540тн + (7шт)0,822тн стенка </t>
  </si>
  <si>
    <t>сталь 32г2с или 45 приёмка 1шт 9,87м с муфтой с колпаком и резьбой под колпаком</t>
  </si>
  <si>
    <t>сталь 32г2с или 45  гр.ДБ    1шт 114,3х7,4</t>
  </si>
  <si>
    <t>0,889тн(4шт) + приёмка 5шт</t>
  </si>
  <si>
    <t>0,187тн.(1шт)кр. 6,58м.сталь 10 +0,180тн (1шт.стенка 8-11мм. )7,12м.сталь 20 + 2 обрезка 0,065тн</t>
  </si>
  <si>
    <t xml:space="preserve">1шт.0,290тн + 4,694тн(18шт) Ижора </t>
  </si>
  <si>
    <t xml:space="preserve">(1шт 8,5м) 0,134тн + 0,112тн(1шт) </t>
  </si>
  <si>
    <t>0,175тн(7,67м) + 3 штуки 0,508тн</t>
  </si>
  <si>
    <t>0,3тн(2шт) +0,227тн 2шт + 0,525тн(3шт)+ 1,050тн(9шт)</t>
  </si>
  <si>
    <t>1шт.0,204тн +приёмка 22шт</t>
  </si>
  <si>
    <t>(22шт) 4,649тн +2шт.0,435тн + 22шт.</t>
  </si>
  <si>
    <t xml:space="preserve">0,253тн.1шт.8м. Реал.  </t>
  </si>
  <si>
    <t xml:space="preserve">(6 штук ) 1,614тн + 2шт.стенка </t>
  </si>
  <si>
    <t>2,793тн.10шт. + 0,594тн.2шт.</t>
  </si>
  <si>
    <t>(14шт) + 0,594тн (2шт)  + 0,3тн.1шт</t>
  </si>
  <si>
    <t>(9шт)2,683тн +0,279тн.1шт. +3,914тн(13шт)</t>
  </si>
  <si>
    <t>(27 шт.)8,578тн. +(10шт)3,127тн + приёмка 15,802тн(46шт)  Выкса ГОСТ8732 2024 год</t>
  </si>
  <si>
    <t>(16шт) стенка 12-14мм. + приёмка 7шт</t>
  </si>
  <si>
    <t xml:space="preserve"> 5,825тн(17шт)+ 2,554тн.(8шт.)</t>
  </si>
  <si>
    <t>(2шт)0,509тн.+ (8шт)2,554тн(приёмка) + 8,351тн(25шт)</t>
  </si>
  <si>
    <r>
      <t xml:space="preserve">28 шт. (из них 6шт без фаски)   + </t>
    </r>
    <r>
      <rPr>
        <i/>
        <sz val="11"/>
        <color indexed="8"/>
        <rFont val="Times New Roman"/>
        <family val="1"/>
        <charset val="204"/>
      </rPr>
      <t>приёмка</t>
    </r>
  </si>
  <si>
    <r>
      <t xml:space="preserve">1,605тн(13шт)+ </t>
    </r>
    <r>
      <rPr>
        <i/>
        <sz val="11"/>
        <color indexed="8"/>
        <rFont val="Times New Roman"/>
        <family val="1"/>
        <charset val="204"/>
      </rPr>
      <t xml:space="preserve"> + приход 0,260тн(2шт)</t>
    </r>
  </si>
  <si>
    <t>14,46тн/п ТУ 14-3Р-1128-2007 2020 год СТЗ, длины 11-12м + 13тн ту1128 /п</t>
  </si>
  <si>
    <r>
      <t xml:space="preserve">6.   Въезд на склад по адресу г.Екатеринбург, ул. Гайдара 12, </t>
    </r>
    <r>
      <rPr>
        <b/>
        <u/>
        <sz val="10"/>
        <color indexed="8"/>
        <rFont val="Times New Roman"/>
        <family val="1"/>
        <charset val="204"/>
      </rPr>
      <t>с 8 до 11 часов и с 13 до 15:30 часов</t>
    </r>
    <r>
      <rPr>
        <sz val="10"/>
        <color indexed="8"/>
        <rFont val="Times New Roman"/>
        <family val="1"/>
        <charset val="204"/>
      </rPr>
      <t>, (пятница до 15 часов)</t>
    </r>
  </si>
  <si>
    <r>
      <t xml:space="preserve">      Въезд на склад по адресу г.Челябинск,  ул.Линейная, 96г,  </t>
    </r>
    <r>
      <rPr>
        <b/>
        <u/>
        <sz val="10"/>
        <color indexed="8"/>
        <rFont val="Times New Roman"/>
        <family val="1"/>
        <charset val="204"/>
      </rPr>
      <t>с 8 до 12 часов и с 13 до 16:30 часов.</t>
    </r>
  </si>
</sst>
</file>

<file path=xl/styles.xml><?xml version="1.0" encoding="utf-8"?>
<styleSheet xmlns="http://schemas.openxmlformats.org/spreadsheetml/2006/main">
  <numFmts count="7">
    <numFmt numFmtId="164" formatCode="#,##0.000"/>
    <numFmt numFmtId="165" formatCode="dd/mm/yy"/>
    <numFmt numFmtId="166" formatCode="mm/yy"/>
    <numFmt numFmtId="167" formatCode="#,##0.0"/>
    <numFmt numFmtId="168" formatCode="0.000"/>
    <numFmt numFmtId="169" formatCode="0.0"/>
    <numFmt numFmtId="170" formatCode="0.000000"/>
  </numFmts>
  <fonts count="41"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22"/>
      <color indexed="8"/>
      <name val="Arial Cyr"/>
      <family val="2"/>
      <charset val="204"/>
    </font>
    <font>
      <sz val="11"/>
      <color indexed="8"/>
      <name val="Arial Cyr"/>
      <family val="2"/>
      <charset val="204"/>
    </font>
    <font>
      <b/>
      <sz val="28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u/>
      <sz val="6.2"/>
      <color indexed="12"/>
      <name val="Arial Cyr"/>
      <family val="2"/>
      <charset val="204"/>
    </font>
    <font>
      <b/>
      <sz val="16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indexed="8"/>
      <name val="Arial Cyr"/>
      <family val="2"/>
      <charset val="204"/>
    </font>
    <font>
      <b/>
      <sz val="16"/>
      <color indexed="8"/>
      <name val="Times New Roman"/>
      <family val="1"/>
      <charset val="204"/>
    </font>
    <font>
      <b/>
      <sz val="20"/>
      <color indexed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1"/>
      <color indexed="8"/>
      <name val="Arial Cyr"/>
      <family val="2"/>
      <charset val="204"/>
    </font>
    <font>
      <b/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u/>
      <sz val="14"/>
      <color indexed="8"/>
      <name val="Times New Roman"/>
      <family val="1"/>
      <charset val="204"/>
    </font>
    <font>
      <sz val="15"/>
      <color indexed="8"/>
      <name val="Arial Cyr"/>
      <family val="2"/>
      <charset val="204"/>
    </font>
    <font>
      <sz val="13"/>
      <color indexed="8"/>
      <name val="Times New Roman"/>
      <family val="1"/>
      <charset val="204"/>
    </font>
    <font>
      <sz val="8"/>
      <color indexed="8"/>
      <name val="Arial Cyr"/>
      <family val="2"/>
      <charset val="204"/>
    </font>
    <font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10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Arial Cyr"/>
      <family val="2"/>
      <charset val="204"/>
    </font>
    <font>
      <b/>
      <sz val="12"/>
      <color rgb="FF0066FF"/>
      <name val="Arial Cyr"/>
      <charset val="204"/>
    </font>
    <font>
      <sz val="11"/>
      <color indexed="6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5"/>
        <bgColor indexed="40"/>
      </patternFill>
    </fill>
    <fill>
      <patternFill patternType="solid">
        <fgColor indexed="44"/>
        <bgColor indexed="15"/>
      </patternFill>
    </fill>
    <fill>
      <patternFill patternType="solid">
        <fgColor indexed="51"/>
        <bgColor indexed="13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17">
    <xf numFmtId="0" fontId="0" fillId="0" borderId="0"/>
    <xf numFmtId="0" fontId="12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38" fillId="0" borderId="0" applyNumberFormat="0" applyFill="0" applyBorder="0" applyAlignment="0" applyProtection="0"/>
    <xf numFmtId="0" fontId="38" fillId="0" borderId="0" applyNumberFormat="0" applyFill="0" applyBorder="0" applyProtection="0">
      <alignment horizontal="left"/>
    </xf>
    <xf numFmtId="0" fontId="38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5" fillId="0" borderId="0"/>
    <xf numFmtId="0" fontId="4" fillId="0" borderId="0" applyNumberFormat="0" applyBorder="0" applyProtection="0"/>
    <xf numFmtId="0" fontId="3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" fillId="0" borderId="0"/>
  </cellStyleXfs>
  <cellXfs count="263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8" fillId="0" borderId="0" xfId="0" applyFont="1"/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4" fillId="0" borderId="0" xfId="0" applyFont="1"/>
    <xf numFmtId="0" fontId="14" fillId="0" borderId="0" xfId="0" applyFont="1" applyAlignment="1">
      <alignment horizontal="left" vertical="center"/>
    </xf>
    <xf numFmtId="0" fontId="15" fillId="0" borderId="0" xfId="0" applyFont="1"/>
    <xf numFmtId="0" fontId="15" fillId="2" borderId="0" xfId="0" applyFont="1" applyFill="1"/>
    <xf numFmtId="164" fontId="15" fillId="2" borderId="0" xfId="0" applyNumberFormat="1" applyFont="1" applyFill="1"/>
    <xf numFmtId="164" fontId="15" fillId="0" borderId="0" xfId="0" applyNumberFormat="1" applyFont="1"/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165" fontId="21" fillId="0" borderId="1" xfId="0" applyNumberFormat="1" applyFont="1" applyBorder="1" applyAlignment="1">
      <alignment horizontal="left" vertical="center" indent="1"/>
    </xf>
    <xf numFmtId="164" fontId="21" fillId="0" borderId="1" xfId="0" applyNumberFormat="1" applyFont="1" applyBorder="1" applyAlignment="1">
      <alignment horizontal="left" vertical="center" indent="1"/>
    </xf>
    <xf numFmtId="0" fontId="21" fillId="0" borderId="1" xfId="0" applyNumberFormat="1" applyFont="1" applyBorder="1" applyAlignment="1">
      <alignment horizontal="left" vertical="center" indent="1"/>
    </xf>
    <xf numFmtId="1" fontId="21" fillId="0" borderId="1" xfId="0" applyNumberFormat="1" applyFont="1" applyBorder="1" applyAlignment="1">
      <alignment horizontal="left" vertical="center" indent="1"/>
    </xf>
    <xf numFmtId="1" fontId="7" fillId="0" borderId="1" xfId="0" applyNumberFormat="1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65" fontId="7" fillId="0" borderId="3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0" fontId="7" fillId="0" borderId="2" xfId="0" applyFont="1" applyBorder="1" applyAlignment="1">
      <alignment horizontal="left"/>
    </xf>
    <xf numFmtId="0" fontId="7" fillId="0" borderId="1" xfId="0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23" fillId="0" borderId="2" xfId="0" applyNumberFormat="1" applyFont="1" applyBorder="1" applyAlignment="1">
      <alignment horizontal="left" vertical="center" indent="1"/>
    </xf>
    <xf numFmtId="164" fontId="23" fillId="0" borderId="1" xfId="0" applyNumberFormat="1" applyFont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left" vertical="center" indent="1"/>
    </xf>
    <xf numFmtId="164" fontId="7" fillId="2" borderId="2" xfId="0" applyNumberFormat="1" applyFont="1" applyFill="1" applyBorder="1" applyAlignment="1">
      <alignment horizontal="left" vertical="center" indent="1"/>
    </xf>
    <xf numFmtId="1" fontId="7" fillId="2" borderId="1" xfId="0" applyNumberFormat="1" applyFont="1" applyFill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 indent="1"/>
    </xf>
    <xf numFmtId="164" fontId="7" fillId="0" borderId="1" xfId="0" applyNumberFormat="1" applyFont="1" applyFill="1" applyBorder="1" applyAlignment="1">
      <alignment horizontal="left" vertical="center" indent="1"/>
    </xf>
    <xf numFmtId="164" fontId="26" fillId="0" borderId="1" xfId="0" applyNumberFormat="1" applyFont="1" applyBorder="1" applyAlignment="1">
      <alignment horizontal="left" vertical="center" indent="1"/>
    </xf>
    <xf numFmtId="164" fontId="26" fillId="0" borderId="2" xfId="0" applyNumberFormat="1" applyFont="1" applyBorder="1" applyAlignment="1">
      <alignment horizontal="left" vertical="center" indent="1"/>
    </xf>
    <xf numFmtId="164" fontId="20" fillId="0" borderId="1" xfId="0" applyNumberFormat="1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/>
    </xf>
    <xf numFmtId="164" fontId="20" fillId="0" borderId="2" xfId="0" applyNumberFormat="1" applyFont="1" applyBorder="1" applyAlignment="1">
      <alignment horizontal="left" vertical="center" indent="1"/>
    </xf>
    <xf numFmtId="1" fontId="7" fillId="0" borderId="2" xfId="0" applyNumberFormat="1" applyFont="1" applyBorder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 indent="1"/>
    </xf>
    <xf numFmtId="0" fontId="23" fillId="2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64" fontId="23" fillId="0" borderId="7" xfId="0" applyNumberFormat="1" applyFont="1" applyBorder="1" applyAlignment="1">
      <alignment horizontal="left" vertical="center" indent="1"/>
    </xf>
    <xf numFmtId="1" fontId="7" fillId="0" borderId="8" xfId="0" applyNumberFormat="1" applyFont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left" vertical="center" indent="1"/>
    </xf>
    <xf numFmtId="0" fontId="7" fillId="0" borderId="2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 indent="1"/>
    </xf>
    <xf numFmtId="164" fontId="23" fillId="0" borderId="6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center" vertical="center"/>
    </xf>
    <xf numFmtId="164" fontId="23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left"/>
    </xf>
    <xf numFmtId="164" fontId="7" fillId="0" borderId="9" xfId="0" applyNumberFormat="1" applyFont="1" applyBorder="1" applyAlignment="1">
      <alignment horizontal="left" vertical="center" indent="1"/>
    </xf>
    <xf numFmtId="164" fontId="26" fillId="0" borderId="6" xfId="0" applyNumberFormat="1" applyFont="1" applyBorder="1" applyAlignment="1">
      <alignment horizontal="left" vertical="center" indent="1"/>
    </xf>
    <xf numFmtId="164" fontId="23" fillId="2" borderId="1" xfId="0" applyNumberFormat="1" applyFont="1" applyFill="1" applyBorder="1" applyAlignment="1">
      <alignment horizontal="left" vertical="center" indent="1"/>
    </xf>
    <xf numFmtId="164" fontId="7" fillId="0" borderId="10" xfId="0" applyNumberFormat="1" applyFont="1" applyBorder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0" fontId="7" fillId="0" borderId="2" xfId="0" applyFont="1" applyBorder="1" applyAlignment="1">
      <alignment horizontal="left" wrapText="1"/>
    </xf>
    <xf numFmtId="164" fontId="7" fillId="0" borderId="3" xfId="0" applyNumberFormat="1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166" fontId="7" fillId="0" borderId="12" xfId="0" applyNumberFormat="1" applyFont="1" applyBorder="1" applyAlignment="1">
      <alignment horizontal="left"/>
    </xf>
    <xf numFmtId="0" fontId="18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 indent="1"/>
    </xf>
    <xf numFmtId="164" fontId="7" fillId="2" borderId="0" xfId="0" applyNumberFormat="1" applyFont="1" applyFill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1" fontId="7" fillId="0" borderId="0" xfId="0" applyNumberFormat="1" applyFont="1" applyAlignment="1">
      <alignment horizontal="left" vertical="center" indent="1"/>
    </xf>
    <xf numFmtId="0" fontId="18" fillId="0" borderId="0" xfId="0" applyFont="1"/>
    <xf numFmtId="0" fontId="18" fillId="0" borderId="0" xfId="0" applyFont="1" applyAlignment="1">
      <alignment vertical="center"/>
    </xf>
    <xf numFmtId="0" fontId="18" fillId="2" borderId="0" xfId="0" applyFont="1" applyFill="1" applyAlignment="1">
      <alignment vertical="center"/>
    </xf>
    <xf numFmtId="0" fontId="31" fillId="0" borderId="0" xfId="0" applyFont="1" applyAlignment="1">
      <alignment horizontal="left"/>
    </xf>
    <xf numFmtId="0" fontId="31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left"/>
    </xf>
    <xf numFmtId="164" fontId="31" fillId="0" borderId="0" xfId="0" applyNumberFormat="1" applyFont="1" applyAlignment="1">
      <alignment horizontal="left"/>
    </xf>
    <xf numFmtId="0" fontId="31" fillId="0" borderId="0" xfId="0" applyFont="1"/>
    <xf numFmtId="0" fontId="31" fillId="2" borderId="0" xfId="0" applyFont="1" applyFill="1"/>
    <xf numFmtId="164" fontId="31" fillId="2" borderId="0" xfId="0" applyNumberFormat="1" applyFont="1" applyFill="1"/>
    <xf numFmtId="164" fontId="31" fillId="0" borderId="0" xfId="0" applyNumberFormat="1" applyFont="1"/>
    <xf numFmtId="0" fontId="32" fillId="0" borderId="0" xfId="0" applyFont="1" applyAlignment="1">
      <alignment horizontal="left"/>
    </xf>
    <xf numFmtId="0" fontId="33" fillId="0" borderId="0" xfId="0" applyFont="1"/>
    <xf numFmtId="0" fontId="33" fillId="2" borderId="0" xfId="0" applyFont="1" applyFill="1"/>
    <xf numFmtId="164" fontId="33" fillId="2" borderId="0" xfId="0" applyNumberFormat="1" applyFont="1" applyFill="1"/>
    <xf numFmtId="164" fontId="33" fillId="0" borderId="0" xfId="0" applyNumberFormat="1" applyFont="1"/>
    <xf numFmtId="0" fontId="34" fillId="0" borderId="0" xfId="0" applyFont="1" applyAlignment="1">
      <alignment horizontal="left" vertical="center"/>
    </xf>
    <xf numFmtId="49" fontId="29" fillId="0" borderId="1" xfId="16" applyNumberFormat="1" applyFont="1" applyFill="1" applyBorder="1" applyAlignment="1">
      <alignment horizontal="center" vertical="center" wrapText="1"/>
    </xf>
    <xf numFmtId="0" fontId="29" fillId="0" borderId="1" xfId="12" applyNumberFormat="1" applyFont="1" applyFill="1" applyBorder="1" applyAlignment="1" applyProtection="1">
      <alignment horizontal="center" vertical="center" wrapText="1"/>
    </xf>
    <xf numFmtId="0" fontId="29" fillId="0" borderId="1" xfId="16" applyFont="1" applyFill="1" applyBorder="1" applyAlignment="1">
      <alignment horizontal="center" vertical="center" wrapText="1"/>
    </xf>
    <xf numFmtId="0" fontId="2" fillId="0" borderId="0" xfId="16"/>
    <xf numFmtId="0" fontId="27" fillId="0" borderId="1" xfId="12" applyNumberFormat="1" applyFont="1" applyFill="1" applyBorder="1" applyAlignment="1" applyProtection="1">
      <alignment horizontal="center" vertical="center"/>
    </xf>
    <xf numFmtId="2" fontId="27" fillId="0" borderId="1" xfId="12" applyNumberFormat="1" applyFont="1" applyFill="1" applyBorder="1" applyAlignment="1" applyProtection="1">
      <alignment horizontal="center" vertical="center"/>
    </xf>
    <xf numFmtId="3" fontId="27" fillId="0" borderId="1" xfId="16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3" fontId="28" fillId="0" borderId="1" xfId="0" applyNumberFormat="1" applyFont="1" applyBorder="1" applyAlignment="1">
      <alignment horizontal="center"/>
    </xf>
    <xf numFmtId="167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68" fontId="28" fillId="0" borderId="1" xfId="0" applyNumberFormat="1" applyFont="1" applyBorder="1" applyAlignment="1">
      <alignment horizontal="center"/>
    </xf>
    <xf numFmtId="4" fontId="28" fillId="0" borderId="1" xfId="0" applyNumberFormat="1" applyFont="1" applyBorder="1" applyAlignment="1">
      <alignment horizontal="center"/>
    </xf>
    <xf numFmtId="4" fontId="28" fillId="0" borderId="1" xfId="0" applyNumberFormat="1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left" vertical="center"/>
    </xf>
    <xf numFmtId="0" fontId="28" fillId="0" borderId="0" xfId="0" applyFont="1" applyAlignment="1">
      <alignment horizontal="center"/>
    </xf>
    <xf numFmtId="0" fontId="36" fillId="0" borderId="1" xfId="16" applyFont="1" applyBorder="1" applyAlignment="1">
      <alignment horizontal="center"/>
    </xf>
    <xf numFmtId="2" fontId="36" fillId="0" borderId="1" xfId="16" applyNumberFormat="1" applyFont="1" applyBorder="1" applyAlignment="1">
      <alignment horizontal="right"/>
    </xf>
    <xf numFmtId="4" fontId="28" fillId="0" borderId="1" xfId="16" applyNumberFormat="1" applyFont="1" applyBorder="1" applyAlignment="1">
      <alignment horizontal="center" vertical="center"/>
    </xf>
    <xf numFmtId="0" fontId="36" fillId="0" borderId="8" xfId="0" applyFont="1" applyBorder="1" applyAlignment="1">
      <alignment horizontal="left"/>
    </xf>
    <xf numFmtId="4" fontId="36" fillId="0" borderId="1" xfId="0" applyNumberFormat="1" applyFont="1" applyBorder="1" applyAlignment="1">
      <alignment horizontal="center"/>
    </xf>
    <xf numFmtId="4" fontId="28" fillId="0" borderId="1" xfId="0" applyNumberFormat="1" applyFont="1" applyBorder="1" applyAlignment="1">
      <alignment horizontal="center" vertical="top"/>
    </xf>
    <xf numFmtId="4" fontId="36" fillId="0" borderId="1" xfId="0" applyNumberFormat="1" applyFont="1" applyBorder="1" applyAlignment="1">
      <alignment horizontal="right" vertical="top"/>
    </xf>
    <xf numFmtId="4" fontId="36" fillId="0" borderId="1" xfId="0" applyNumberFormat="1" applyFont="1" applyBorder="1" applyAlignment="1">
      <alignment horizontal="center" vertical="top"/>
    </xf>
    <xf numFmtId="0" fontId="36" fillId="0" borderId="1" xfId="0" applyFont="1" applyBorder="1" applyAlignment="1">
      <alignment horizontal="center"/>
    </xf>
    <xf numFmtId="2" fontId="36" fillId="0" borderId="1" xfId="0" applyNumberFormat="1" applyFont="1" applyBorder="1" applyAlignment="1">
      <alignment horizontal="center"/>
    </xf>
    <xf numFmtId="2" fontId="36" fillId="0" borderId="1" xfId="16" applyNumberFormat="1" applyFont="1" applyBorder="1"/>
    <xf numFmtId="0" fontId="29" fillId="0" borderId="1" xfId="16" applyFont="1" applyBorder="1" applyAlignment="1">
      <alignment horizontal="center"/>
    </xf>
    <xf numFmtId="0" fontId="36" fillId="0" borderId="0" xfId="0" applyFont="1" applyAlignment="1">
      <alignment horizontal="left"/>
    </xf>
    <xf numFmtId="0" fontId="28" fillId="0" borderId="1" xfId="16" applyFont="1" applyBorder="1" applyAlignment="1">
      <alignment horizontal="center"/>
    </xf>
    <xf numFmtId="0" fontId="36" fillId="0" borderId="16" xfId="16" applyFont="1" applyBorder="1" applyAlignment="1">
      <alignment horizontal="center"/>
    </xf>
    <xf numFmtId="2" fontId="36" fillId="0" borderId="16" xfId="16" applyNumberFormat="1" applyFont="1" applyBorder="1"/>
    <xf numFmtId="4" fontId="28" fillId="0" borderId="16" xfId="16" applyNumberFormat="1" applyFont="1" applyBorder="1" applyAlignment="1">
      <alignment horizontal="center" vertical="center"/>
    </xf>
    <xf numFmtId="0" fontId="28" fillId="0" borderId="16" xfId="16" applyFont="1" applyBorder="1" applyAlignment="1">
      <alignment horizontal="center"/>
    </xf>
    <xf numFmtId="0" fontId="36" fillId="0" borderId="16" xfId="16" applyFont="1" applyFill="1" applyBorder="1" applyAlignment="1">
      <alignment horizontal="center"/>
    </xf>
    <xf numFmtId="0" fontId="28" fillId="0" borderId="16" xfId="16" applyFont="1" applyFill="1" applyBorder="1" applyAlignment="1">
      <alignment horizontal="center"/>
    </xf>
    <xf numFmtId="0" fontId="29" fillId="0" borderId="1" xfId="0" applyFont="1" applyBorder="1" applyAlignment="1">
      <alignment horizontal="left"/>
    </xf>
    <xf numFmtId="0" fontId="36" fillId="0" borderId="1" xfId="16" applyFont="1" applyFill="1" applyBorder="1" applyAlignment="1">
      <alignment horizontal="center"/>
    </xf>
    <xf numFmtId="0" fontId="29" fillId="0" borderId="1" xfId="16" applyFont="1" applyFill="1" applyBorder="1" applyAlignment="1">
      <alignment horizontal="center"/>
    </xf>
    <xf numFmtId="0" fontId="28" fillId="4" borderId="14" xfId="0" applyFont="1" applyFill="1" applyBorder="1" applyAlignment="1">
      <alignment horizontal="center"/>
    </xf>
    <xf numFmtId="0" fontId="0" fillId="0" borderId="13" xfId="0" applyFont="1" applyBorder="1" applyAlignment="1"/>
    <xf numFmtId="164" fontId="37" fillId="3" borderId="3" xfId="0" applyNumberFormat="1" applyFont="1" applyFill="1" applyBorder="1" applyAlignment="1"/>
    <xf numFmtId="4" fontId="37" fillId="3" borderId="3" xfId="0" applyNumberFormat="1" applyFont="1" applyFill="1" applyBorder="1" applyAlignment="1"/>
    <xf numFmtId="3" fontId="37" fillId="3" borderId="3" xfId="0" applyNumberFormat="1" applyFont="1" applyFill="1" applyBorder="1" applyAlignment="1"/>
    <xf numFmtId="0" fontId="0" fillId="0" borderId="0" xfId="0" applyAlignment="1"/>
    <xf numFmtId="3" fontId="28" fillId="0" borderId="0" xfId="0" applyNumberFormat="1" applyFont="1" applyAlignment="1">
      <alignment horizontal="center"/>
    </xf>
    <xf numFmtId="167" fontId="28" fillId="0" borderId="0" xfId="0" applyNumberFormat="1" applyFont="1" applyAlignment="1">
      <alignment horizontal="center"/>
    </xf>
    <xf numFmtId="168" fontId="28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3" fontId="28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center"/>
    </xf>
    <xf numFmtId="4" fontId="28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/>
    </xf>
    <xf numFmtId="3" fontId="29" fillId="0" borderId="18" xfId="0" applyNumberFormat="1" applyFont="1" applyFill="1" applyBorder="1" applyAlignment="1">
      <alignment horizontal="center"/>
    </xf>
    <xf numFmtId="169" fontId="29" fillId="0" borderId="17" xfId="0" applyNumberFormat="1" applyFont="1" applyFill="1" applyBorder="1" applyAlignment="1">
      <alignment horizontal="center"/>
    </xf>
    <xf numFmtId="0" fontId="29" fillId="0" borderId="17" xfId="0" applyFont="1" applyFill="1" applyBorder="1" applyAlignment="1">
      <alignment horizontal="left"/>
    </xf>
    <xf numFmtId="168" fontId="29" fillId="0" borderId="17" xfId="0" applyNumberFormat="1" applyFont="1" applyFill="1" applyBorder="1" applyAlignment="1">
      <alignment horizontal="center"/>
    </xf>
    <xf numFmtId="2" fontId="29" fillId="0" borderId="17" xfId="0" applyNumberFormat="1" applyFont="1" applyFill="1" applyBorder="1" applyAlignment="1">
      <alignment horizontal="center"/>
    </xf>
    <xf numFmtId="3" fontId="29" fillId="0" borderId="17" xfId="0" applyNumberFormat="1" applyFont="1" applyFill="1" applyBorder="1" applyAlignment="1">
      <alignment horizontal="center"/>
    </xf>
    <xf numFmtId="2" fontId="36" fillId="0" borderId="17" xfId="0" applyNumberFormat="1" applyFont="1" applyFill="1" applyBorder="1" applyAlignment="1">
      <alignment horizontal="center"/>
    </xf>
    <xf numFmtId="4" fontId="36" fillId="0" borderId="17" xfId="0" applyNumberFormat="1" applyFont="1" applyFill="1" applyBorder="1" applyAlignment="1">
      <alignment horizontal="center"/>
    </xf>
    <xf numFmtId="3" fontId="29" fillId="0" borderId="8" xfId="0" applyNumberFormat="1" applyFont="1" applyFill="1" applyBorder="1" applyAlignment="1">
      <alignment horizontal="center"/>
    </xf>
    <xf numFmtId="169" fontId="29" fillId="0" borderId="1" xfId="0" applyNumberFormat="1" applyFont="1" applyFill="1" applyBorder="1" applyAlignment="1">
      <alignment horizontal="center"/>
    </xf>
    <xf numFmtId="0" fontId="29" fillId="0" borderId="1" xfId="0" applyFont="1" applyFill="1" applyBorder="1" applyAlignment="1">
      <alignment horizontal="left"/>
    </xf>
    <xf numFmtId="2" fontId="29" fillId="0" borderId="1" xfId="0" applyNumberFormat="1" applyFont="1" applyFill="1" applyBorder="1" applyAlignment="1">
      <alignment horizontal="center"/>
    </xf>
    <xf numFmtId="4" fontId="29" fillId="0" borderId="1" xfId="0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168" fontId="29" fillId="0" borderId="1" xfId="0" applyNumberFormat="1" applyFont="1" applyFill="1" applyBorder="1" applyAlignment="1">
      <alignment horizontal="center"/>
    </xf>
    <xf numFmtId="3" fontId="29" fillId="0" borderId="1" xfId="0" applyNumberFormat="1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2" fontId="36" fillId="0" borderId="1" xfId="0" applyNumberFormat="1" applyFont="1" applyFill="1" applyBorder="1" applyAlignment="1">
      <alignment horizontal="center"/>
    </xf>
    <xf numFmtId="49" fontId="29" fillId="0" borderId="1" xfId="0" applyNumberFormat="1" applyFont="1" applyFill="1" applyBorder="1" applyAlignment="1">
      <alignment horizontal="left"/>
    </xf>
    <xf numFmtId="0" fontId="29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2" fontId="29" fillId="0" borderId="1" xfId="0" applyNumberFormat="1" applyFont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169" fontId="29" fillId="2" borderId="1" xfId="0" applyNumberFormat="1" applyFont="1" applyFill="1" applyBorder="1" applyAlignment="1">
      <alignment horizontal="center"/>
    </xf>
    <xf numFmtId="0" fontId="29" fillId="2" borderId="1" xfId="0" applyFont="1" applyFill="1" applyBorder="1" applyAlignment="1">
      <alignment horizontal="left"/>
    </xf>
    <xf numFmtId="2" fontId="36" fillId="2" borderId="1" xfId="0" applyNumberFormat="1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/>
    </xf>
    <xf numFmtId="2" fontId="29" fillId="2" borderId="1" xfId="0" applyNumberFormat="1" applyFont="1" applyFill="1" applyBorder="1" applyAlignment="1">
      <alignment horizontal="center"/>
    </xf>
    <xf numFmtId="3" fontId="29" fillId="2" borderId="1" xfId="0" applyNumberFormat="1" applyFont="1" applyFill="1" applyBorder="1" applyAlignment="1">
      <alignment horizontal="center"/>
    </xf>
    <xf numFmtId="167" fontId="29" fillId="0" borderId="1" xfId="0" applyNumberFormat="1" applyFont="1" applyFill="1" applyBorder="1" applyAlignment="1">
      <alignment horizontal="center"/>
    </xf>
    <xf numFmtId="49" fontId="36" fillId="0" borderId="1" xfId="0" applyNumberFormat="1" applyFont="1" applyFill="1" applyBorder="1" applyAlignment="1">
      <alignment horizontal="center"/>
    </xf>
    <xf numFmtId="0" fontId="29" fillId="3" borderId="13" xfId="0" applyFont="1" applyFill="1" applyBorder="1" applyAlignment="1">
      <alignment horizontal="center"/>
    </xf>
    <xf numFmtId="169" fontId="29" fillId="3" borderId="13" xfId="0" applyNumberFormat="1" applyFont="1" applyFill="1" applyBorder="1" applyAlignment="1">
      <alignment horizontal="center"/>
    </xf>
    <xf numFmtId="0" fontId="29" fillId="3" borderId="13" xfId="0" applyFont="1" applyFill="1" applyBorder="1" applyAlignment="1">
      <alignment horizontal="left"/>
    </xf>
    <xf numFmtId="0" fontId="36" fillId="3" borderId="13" xfId="0" applyFont="1" applyFill="1" applyBorder="1" applyAlignment="1">
      <alignment horizontal="left"/>
    </xf>
    <xf numFmtId="167" fontId="29" fillId="2" borderId="1" xfId="0" applyNumberFormat="1" applyFont="1" applyFill="1" applyBorder="1" applyAlignment="1">
      <alignment horizontal="center"/>
    </xf>
    <xf numFmtId="49" fontId="36" fillId="2" borderId="1" xfId="0" applyNumberFormat="1" applyFont="1" applyFill="1" applyBorder="1" applyAlignment="1">
      <alignment horizontal="center"/>
    </xf>
    <xf numFmtId="0" fontId="29" fillId="2" borderId="0" xfId="0" applyFont="1" applyFill="1" applyAlignment="1">
      <alignment horizontal="center"/>
    </xf>
    <xf numFmtId="0" fontId="36" fillId="0" borderId="13" xfId="0" applyFont="1" applyFill="1" applyBorder="1" applyAlignment="1">
      <alignment horizontal="left"/>
    </xf>
    <xf numFmtId="0" fontId="36" fillId="0" borderId="14" xfId="0" applyFont="1" applyFill="1" applyBorder="1" applyAlignment="1">
      <alignment horizontal="left"/>
    </xf>
    <xf numFmtId="168" fontId="29" fillId="3" borderId="1" xfId="0" applyNumberFormat="1" applyFont="1" applyFill="1" applyBorder="1" applyAlignment="1">
      <alignment horizontal="center"/>
    </xf>
    <xf numFmtId="2" fontId="29" fillId="3" borderId="1" xfId="0" applyNumberFormat="1" applyFont="1" applyFill="1" applyBorder="1" applyAlignment="1">
      <alignment horizontal="center"/>
    </xf>
    <xf numFmtId="3" fontId="29" fillId="3" borderId="1" xfId="0" applyNumberFormat="1" applyFont="1" applyFill="1" applyBorder="1" applyAlignment="1">
      <alignment horizontal="center"/>
    </xf>
    <xf numFmtId="3" fontId="29" fillId="0" borderId="0" xfId="0" applyNumberFormat="1" applyFont="1" applyFill="1" applyAlignment="1">
      <alignment horizontal="left"/>
    </xf>
    <xf numFmtId="168" fontId="29" fillId="0" borderId="0" xfId="0" applyNumberFormat="1" applyFont="1" applyFill="1" applyBorder="1" applyAlignment="1">
      <alignment horizontal="center"/>
    </xf>
    <xf numFmtId="2" fontId="29" fillId="0" borderId="0" xfId="0" applyNumberFormat="1" applyFont="1" applyFill="1" applyBorder="1" applyAlignment="1">
      <alignment horizontal="center"/>
    </xf>
    <xf numFmtId="3" fontId="29" fillId="0" borderId="0" xfId="0" applyNumberFormat="1" applyFont="1" applyFill="1" applyBorder="1" applyAlignment="1">
      <alignment horizontal="center"/>
    </xf>
    <xf numFmtId="0" fontId="27" fillId="5" borderId="19" xfId="12" applyNumberFormat="1" applyFont="1" applyFill="1" applyBorder="1" applyAlignment="1" applyProtection="1">
      <alignment horizontal="center" vertical="center" wrapText="1"/>
    </xf>
    <xf numFmtId="0" fontId="27" fillId="5" borderId="20" xfId="12" applyNumberFormat="1" applyFont="1" applyFill="1" applyBorder="1" applyAlignment="1" applyProtection="1">
      <alignment horizontal="center" vertical="center" wrapText="1"/>
    </xf>
    <xf numFmtId="0" fontId="6" fillId="0" borderId="20" xfId="12" applyNumberFormat="1" applyFont="1" applyBorder="1" applyAlignment="1" applyProtection="1">
      <alignment vertical="top" wrapText="1"/>
    </xf>
    <xf numFmtId="1" fontId="6" fillId="0" borderId="20" xfId="12" applyNumberFormat="1" applyFont="1" applyBorder="1" applyAlignment="1" applyProtection="1">
      <alignment horizontal="right" vertical="top" wrapText="1"/>
    </xf>
    <xf numFmtId="1" fontId="6" fillId="0" borderId="20" xfId="12" applyNumberFormat="1" applyFont="1" applyBorder="1" applyAlignment="1" applyProtection="1">
      <alignment horizontal="left" vertical="top" wrapText="1"/>
    </xf>
    <xf numFmtId="170" fontId="6" fillId="0" borderId="20" xfId="12" applyNumberFormat="1" applyFont="1" applyBorder="1" applyAlignment="1" applyProtection="1">
      <alignment horizontal="right" vertical="top"/>
    </xf>
    <xf numFmtId="169" fontId="6" fillId="0" borderId="20" xfId="12" applyNumberFormat="1" applyFont="1" applyBorder="1" applyAlignment="1" applyProtection="1">
      <alignment horizontal="right" vertical="top" wrapText="1"/>
    </xf>
    <xf numFmtId="0" fontId="13" fillId="0" borderId="0" xfId="0" applyFont="1" applyBorder="1" applyAlignment="1">
      <alignment horizontal="center"/>
    </xf>
    <xf numFmtId="0" fontId="0" fillId="0" borderId="0" xfId="0" applyFill="1"/>
    <xf numFmtId="168" fontId="29" fillId="0" borderId="1" xfId="0" applyNumberFormat="1" applyFont="1" applyFill="1" applyBorder="1" applyAlignment="1">
      <alignment vertical="center"/>
    </xf>
    <xf numFmtId="0" fontId="28" fillId="0" borderId="8" xfId="0" applyFont="1" applyFill="1" applyBorder="1" applyAlignment="1">
      <alignment horizontal="left"/>
    </xf>
    <xf numFmtId="0" fontId="36" fillId="0" borderId="8" xfId="0" applyFont="1" applyFill="1" applyBorder="1" applyAlignment="1">
      <alignment horizontal="left"/>
    </xf>
    <xf numFmtId="0" fontId="28" fillId="0" borderId="0" xfId="0" applyFont="1" applyFill="1" applyAlignment="1">
      <alignment horizontal="center"/>
    </xf>
    <xf numFmtId="2" fontId="36" fillId="0" borderId="16" xfId="16" applyNumberFormat="1" applyFont="1" applyBorder="1" applyAlignment="1">
      <alignment horizontal="right"/>
    </xf>
    <xf numFmtId="2" fontId="36" fillId="0" borderId="1" xfId="16" applyNumberFormat="1" applyFont="1" applyFill="1" applyBorder="1"/>
    <xf numFmtId="2" fontId="36" fillId="0" borderId="16" xfId="0" applyNumberFormat="1" applyFont="1" applyBorder="1" applyAlignment="1">
      <alignment horizontal="center"/>
    </xf>
    <xf numFmtId="0" fontId="29" fillId="0" borderId="16" xfId="16" applyFont="1" applyFill="1" applyBorder="1" applyAlignment="1">
      <alignment horizontal="center"/>
    </xf>
    <xf numFmtId="4" fontId="36" fillId="0" borderId="16" xfId="0" applyNumberFormat="1" applyFont="1" applyBorder="1" applyAlignment="1">
      <alignment horizontal="center"/>
    </xf>
    <xf numFmtId="4" fontId="28" fillId="0" borderId="16" xfId="0" applyNumberFormat="1" applyFont="1" applyBorder="1" applyAlignment="1">
      <alignment horizontal="center" vertical="center"/>
    </xf>
    <xf numFmtId="4" fontId="28" fillId="0" borderId="1" xfId="16" applyNumberFormat="1" applyFont="1" applyFill="1" applyBorder="1" applyAlignment="1">
      <alignment horizontal="center" vertical="center"/>
    </xf>
    <xf numFmtId="0" fontId="36" fillId="0" borderId="15" xfId="0" applyFont="1" applyBorder="1" applyAlignment="1">
      <alignment horizontal="left"/>
    </xf>
    <xf numFmtId="0" fontId="29" fillId="0" borderId="1" xfId="16" applyFont="1" applyFill="1" applyBorder="1"/>
    <xf numFmtId="168" fontId="29" fillId="0" borderId="1" xfId="16" applyNumberFormat="1" applyFont="1" applyFill="1" applyBorder="1"/>
    <xf numFmtId="2" fontId="29" fillId="0" borderId="1" xfId="16" applyNumberFormat="1" applyFont="1" applyFill="1" applyBorder="1"/>
    <xf numFmtId="0" fontId="29" fillId="0" borderId="16" xfId="0" applyFont="1" applyFill="1" applyBorder="1" applyAlignment="1">
      <alignment horizontal="left"/>
    </xf>
    <xf numFmtId="168" fontId="29" fillId="0" borderId="16" xfId="16" applyNumberFormat="1" applyFont="1" applyFill="1" applyBorder="1"/>
    <xf numFmtId="2" fontId="29" fillId="0" borderId="16" xfId="16" applyNumberFormat="1" applyFont="1" applyFill="1" applyBorder="1"/>
    <xf numFmtId="0" fontId="29" fillId="0" borderId="16" xfId="16" applyFont="1" applyFill="1" applyBorder="1"/>
    <xf numFmtId="168" fontId="29" fillId="0" borderId="16" xfId="0" applyNumberFormat="1" applyFont="1" applyFill="1" applyBorder="1" applyAlignment="1">
      <alignment horizontal="right"/>
    </xf>
    <xf numFmtId="2" fontId="29" fillId="0" borderId="16" xfId="0" applyNumberFormat="1" applyFont="1" applyFill="1" applyBorder="1" applyAlignment="1">
      <alignment horizontal="right"/>
    </xf>
    <xf numFmtId="3" fontId="29" fillId="0" borderId="16" xfId="0" applyNumberFormat="1" applyFont="1" applyFill="1" applyBorder="1" applyAlignment="1">
      <alignment horizontal="right"/>
    </xf>
    <xf numFmtId="3" fontId="29" fillId="0" borderId="1" xfId="0" applyNumberFormat="1" applyFont="1" applyFill="1" applyBorder="1" applyAlignment="1">
      <alignment horizontal="right"/>
    </xf>
    <xf numFmtId="3" fontId="29" fillId="0" borderId="1" xfId="0" applyNumberFormat="1" applyFont="1" applyFill="1" applyBorder="1" applyAlignment="1">
      <alignment horizontal="left"/>
    </xf>
    <xf numFmtId="168" fontId="29" fillId="0" borderId="1" xfId="0" applyNumberFormat="1" applyFont="1" applyFill="1" applyBorder="1" applyAlignment="1">
      <alignment horizontal="right"/>
    </xf>
    <xf numFmtId="4" fontId="29" fillId="0" borderId="1" xfId="0" applyNumberFormat="1" applyFont="1" applyFill="1" applyBorder="1" applyAlignment="1">
      <alignment horizontal="right"/>
    </xf>
    <xf numFmtId="2" fontId="29" fillId="0" borderId="1" xfId="0" applyNumberFormat="1" applyFont="1" applyFill="1" applyBorder="1" applyAlignment="1">
      <alignment horizontal="right"/>
    </xf>
    <xf numFmtId="3" fontId="29" fillId="0" borderId="1" xfId="16" applyNumberFormat="1" applyFont="1" applyFill="1" applyBorder="1" applyAlignment="1">
      <alignment horizontal="right"/>
    </xf>
    <xf numFmtId="3" fontId="29" fillId="0" borderId="1" xfId="16" applyNumberFormat="1" applyFont="1" applyFill="1" applyBorder="1" applyAlignment="1"/>
    <xf numFmtId="167" fontId="29" fillId="0" borderId="1" xfId="16" applyNumberFormat="1" applyFont="1" applyFill="1" applyBorder="1" applyAlignment="1"/>
    <xf numFmtId="3" fontId="29" fillId="0" borderId="16" xfId="16" applyNumberFormat="1" applyFont="1" applyFill="1" applyBorder="1" applyAlignment="1"/>
    <xf numFmtId="167" fontId="29" fillId="0" borderId="16" xfId="16" applyNumberFormat="1" applyFont="1" applyFill="1" applyBorder="1" applyAlignment="1"/>
    <xf numFmtId="0" fontId="39" fillId="0" borderId="0" xfId="1" applyNumberFormat="1" applyFont="1" applyFill="1" applyBorder="1" applyAlignment="1" applyProtection="1">
      <alignment horizontal="left" vertical="center"/>
    </xf>
    <xf numFmtId="0" fontId="21" fillId="0" borderId="2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0" fillId="0" borderId="0" xfId="0" applyBorder="1"/>
    <xf numFmtId="0" fontId="9" fillId="0" borderId="0" xfId="0" applyFont="1" applyBorder="1"/>
    <xf numFmtId="0" fontId="4" fillId="0" borderId="0" xfId="0" applyFont="1" applyBorder="1"/>
    <xf numFmtId="0" fontId="15" fillId="0" borderId="0" xfId="0" applyFont="1" applyBorder="1"/>
    <xf numFmtId="0" fontId="25" fillId="0" borderId="0" xfId="0" applyFont="1" applyBorder="1"/>
    <xf numFmtId="0" fontId="25" fillId="2" borderId="0" xfId="0" applyFont="1" applyFill="1" applyBorder="1"/>
    <xf numFmtId="0" fontId="7" fillId="0" borderId="0" xfId="0" applyFont="1" applyBorder="1" applyAlignment="1">
      <alignment horizontal="left" vertical="center"/>
    </xf>
    <xf numFmtId="1" fontId="7" fillId="0" borderId="0" xfId="0" applyNumberFormat="1" applyFont="1" applyBorder="1" applyAlignment="1">
      <alignment horizontal="left" vertical="center" indent="1"/>
    </xf>
    <xf numFmtId="1" fontId="24" fillId="0" borderId="0" xfId="0" applyNumberFormat="1" applyFont="1" applyBorder="1" applyAlignment="1">
      <alignment horizontal="left" vertical="center" indent="1"/>
    </xf>
    <xf numFmtId="0" fontId="25" fillId="0" borderId="0" xfId="0" applyFont="1" applyFill="1" applyBorder="1"/>
    <xf numFmtId="0" fontId="33" fillId="0" borderId="0" xfId="0" applyFont="1" applyBorder="1"/>
    <xf numFmtId="0" fontId="7" fillId="0" borderId="0" xfId="0" applyFont="1" applyAlignment="1">
      <alignment wrapText="1"/>
    </xf>
    <xf numFmtId="0" fontId="7" fillId="0" borderId="5" xfId="0" applyFont="1" applyBorder="1" applyAlignment="1">
      <alignment horizontal="left" wrapText="1"/>
    </xf>
    <xf numFmtId="0" fontId="7" fillId="0" borderId="5" xfId="0" applyFont="1" applyBorder="1" applyAlignment="1">
      <alignment wrapText="1"/>
    </xf>
    <xf numFmtId="0" fontId="7" fillId="0" borderId="11" xfId="0" applyFont="1" applyFill="1" applyBorder="1" applyAlignment="1">
      <alignment horizontal="left" vertical="center" wrapText="1"/>
    </xf>
    <xf numFmtId="0" fontId="40" fillId="0" borderId="2" xfId="0" applyFont="1" applyBorder="1" applyAlignment="1">
      <alignment horizontal="left"/>
    </xf>
  </cellXfs>
  <cellStyles count="17">
    <cellStyle name="Excel Built-in Normal" xfId="16"/>
    <cellStyle name="Гиперссылка" xfId="1" builtinId="8"/>
    <cellStyle name="Заголовок сводной таблицы" xfId="2"/>
    <cellStyle name="Значение сводной таблицы" xfId="3"/>
    <cellStyle name="Категория сводной таблицы" xfId="4"/>
    <cellStyle name="Обычный" xfId="0" builtinId="0"/>
    <cellStyle name="Обычный 100" xfId="5"/>
    <cellStyle name="Обычный 2" xfId="6"/>
    <cellStyle name="Обычный 2 2" xfId="7"/>
    <cellStyle name="Обычный 25" xfId="8"/>
    <cellStyle name="Обычный 3" xfId="9"/>
    <cellStyle name="Обычный 4" xfId="10"/>
    <cellStyle name="Обычный 5" xfId="11"/>
    <cellStyle name="Обычный_Лист1" xfId="12"/>
    <cellStyle name="Поле сводной таблицы" xfId="13"/>
    <cellStyle name="Результат сводной таблицы" xfId="14"/>
    <cellStyle name="Угол сводной таблицы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B0F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99FF"/>
      <rgbColor rgb="00CCCCFF"/>
      <rgbColor rgb="00000080"/>
      <rgbColor rgb="00FF00FF"/>
      <rgbColor rgb="00FFFF00"/>
      <rgbColor rgb="0000B8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6FFFF"/>
      <rgbColor rgb="00FF99CC"/>
      <rgbColor rgb="00CC99FF"/>
      <rgbColor rgb="00FFCC99"/>
      <rgbColor rgb="003366FF"/>
      <rgbColor rgb="0023B8DC"/>
      <rgbColor rgb="0099CC00"/>
      <rgbColor rgb="00FFCC00"/>
      <rgbColor rgb="00FF9900"/>
      <rgbColor rgb="00FF6600"/>
      <rgbColor rgb="00666699"/>
      <rgbColor rgb="00969696"/>
      <rgbColor rgb="00003366"/>
      <rgbColor rgb="003DEB3D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1</xdr:row>
      <xdr:rowOff>466725</xdr:rowOff>
    </xdr:from>
    <xdr:to>
      <xdr:col>9</xdr:col>
      <xdr:colOff>0</xdr:colOff>
      <xdr:row>1</xdr:row>
      <xdr:rowOff>1285875</xdr:rowOff>
    </xdr:to>
    <xdr:sp macro="" textlink="">
      <xdr:nvSpPr>
        <xdr:cNvPr id="1062" name="Автофигура 45"/>
        <xdr:cNvSpPr>
          <a:spLocks noChangeArrowheads="1" noChangeShapeType="1" noTextEdit="1"/>
        </xdr:cNvSpPr>
      </xdr:nvSpPr>
      <xdr:spPr bwMode="auto">
        <a:xfrm>
          <a:off x="1704975" y="571500"/>
          <a:ext cx="9858375" cy="819150"/>
        </a:xfrm>
        <a:prstGeom prst="rect">
          <a:avLst/>
        </a:prstGeom>
      </xdr:spPr>
      <xdr:txBody>
        <a:bodyPr wrap="none" fromWordArt="1">
          <a:prstTxWarp prst="textInflateBottom">
            <a:avLst>
              <a:gd name="adj" fmla="val 65810"/>
            </a:avLst>
          </a:prstTxWarp>
        </a:bodyPr>
        <a:lstStyle/>
        <a:p>
          <a:pPr algn="ctr" rtl="0"/>
          <a:r>
            <a:rPr lang="ru-RU" sz="3600" b="1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Times New Roman"/>
              <a:cs typeface="Times New Roman"/>
            </a:rPr>
            <a:t>"ТрубМет"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ubmet.com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trubmet.com/" TargetMode="External"/><Relationship Id="rId1" Type="http://schemas.openxmlformats.org/officeDocument/2006/relationships/hyperlink" Target="http://trubmet.com/" TargetMode="External"/><Relationship Id="rId6" Type="http://schemas.openxmlformats.org/officeDocument/2006/relationships/hyperlink" Target="https://trubmet.com/" TargetMode="External"/><Relationship Id="rId5" Type="http://schemas.openxmlformats.org/officeDocument/2006/relationships/hyperlink" Target="https://trubmet.com/shpunt" TargetMode="External"/><Relationship Id="rId4" Type="http://schemas.openxmlformats.org/officeDocument/2006/relationships/hyperlink" Target="https://trubmet.com/truba/prajs-list-na-truby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51"/>
  <sheetViews>
    <sheetView tabSelected="1" zoomScale="95" zoomScaleNormal="95" workbookViewId="0">
      <selection activeCell="C852" sqref="C852"/>
    </sheetView>
  </sheetViews>
  <sheetFormatPr defaultColWidth="11.5703125" defaultRowHeight="12.75"/>
  <cols>
    <col min="1" max="1" width="18.140625" customWidth="1"/>
    <col min="2" max="2" width="14.5703125" customWidth="1"/>
    <col min="3" max="3" width="11.7109375" style="1" customWidth="1"/>
    <col min="4" max="4" width="9.5703125" style="2" customWidth="1"/>
    <col min="5" max="5" width="9.85546875" style="3" customWidth="1"/>
    <col min="6" max="6" width="9.28515625" customWidth="1"/>
    <col min="7" max="7" width="10.140625" customWidth="1"/>
    <col min="8" max="8" width="14.5703125" customWidth="1"/>
    <col min="9" max="9" width="74.28515625" customWidth="1"/>
    <col min="10" max="16384" width="11.5703125" style="247"/>
  </cols>
  <sheetData>
    <row r="1" spans="1:9" ht="8.25" customHeight="1">
      <c r="G1" s="4"/>
    </row>
    <row r="2" spans="1:9" ht="101.25" customHeight="1">
      <c r="D2" s="5"/>
      <c r="E2" s="6"/>
      <c r="G2" s="4"/>
      <c r="H2" s="7" t="s">
        <v>0</v>
      </c>
      <c r="I2" s="7"/>
    </row>
    <row r="3" spans="1:9" s="248" customFormat="1" ht="16.5" customHeight="1">
      <c r="A3" s="244" t="s">
        <v>1505</v>
      </c>
      <c r="B3" s="244"/>
      <c r="C3" s="244"/>
      <c r="D3" s="244"/>
      <c r="E3" s="244"/>
      <c r="F3" s="244"/>
      <c r="G3" s="244"/>
      <c r="H3" s="244"/>
      <c r="I3" s="244"/>
    </row>
    <row r="4" spans="1:9" s="248" customFormat="1" ht="16.5" customHeight="1">
      <c r="A4" s="244" t="s">
        <v>1506</v>
      </c>
      <c r="B4" s="244"/>
      <c r="C4" s="244"/>
      <c r="D4" s="244"/>
      <c r="E4" s="244"/>
      <c r="F4" s="244"/>
      <c r="G4" s="244"/>
      <c r="H4" s="244"/>
      <c r="I4" s="244"/>
    </row>
    <row r="5" spans="1:9" s="248" customFormat="1" ht="16.5" customHeight="1">
      <c r="A5" s="244" t="s">
        <v>1507</v>
      </c>
      <c r="B5" s="244"/>
      <c r="C5" s="244"/>
      <c r="D5" s="244"/>
      <c r="E5" s="244"/>
      <c r="F5" s="244"/>
      <c r="G5" s="244"/>
      <c r="H5" s="244"/>
      <c r="I5" s="244"/>
    </row>
    <row r="6" spans="1:9" s="249" customFormat="1" ht="15" customHeight="1">
      <c r="A6" s="8" t="s">
        <v>1</v>
      </c>
      <c r="B6" s="8"/>
      <c r="C6" s="8"/>
      <c r="D6" s="8"/>
      <c r="E6" s="8"/>
      <c r="F6" s="8"/>
      <c r="G6" s="8"/>
      <c r="H6" s="210" t="s">
        <v>1508</v>
      </c>
      <c r="I6" s="210"/>
    </row>
    <row r="7" spans="1:9" s="249" customFormat="1" ht="15" customHeight="1">
      <c r="A7" s="8" t="s">
        <v>2</v>
      </c>
      <c r="B7" s="8"/>
      <c r="C7" s="8"/>
      <c r="D7" s="8"/>
      <c r="E7" s="8"/>
      <c r="F7" s="8"/>
      <c r="G7" s="8"/>
      <c r="H7" s="210"/>
      <c r="I7" s="210"/>
    </row>
    <row r="8" spans="1:9" s="249" customFormat="1" ht="15" customHeight="1">
      <c r="A8" s="8" t="s">
        <v>3</v>
      </c>
      <c r="B8" s="8"/>
      <c r="C8" s="8"/>
      <c r="D8" s="8"/>
      <c r="E8" s="8"/>
      <c r="F8" s="8"/>
      <c r="G8" s="8"/>
      <c r="H8" s="210"/>
      <c r="I8" s="210"/>
    </row>
    <row r="9" spans="1:9" s="249" customFormat="1" ht="15" customHeight="1">
      <c r="A9" s="8" t="s">
        <v>4</v>
      </c>
      <c r="B9" s="8"/>
      <c r="C9" s="8"/>
      <c r="D9" s="8"/>
      <c r="E9" s="8"/>
      <c r="F9" s="8"/>
      <c r="G9" s="8"/>
      <c r="H9" s="8"/>
      <c r="I9" s="8"/>
    </row>
    <row r="10" spans="1:9" s="250" customFormat="1" ht="18.75">
      <c r="A10" s="9" t="s">
        <v>5</v>
      </c>
      <c r="B10" s="10"/>
      <c r="C10" s="11"/>
      <c r="D10" s="12"/>
      <c r="E10" s="13"/>
      <c r="F10" s="10"/>
      <c r="G10" s="10"/>
      <c r="H10" s="10"/>
      <c r="I10" s="10"/>
    </row>
    <row r="11" spans="1:9" s="250" customFormat="1" ht="18.75">
      <c r="A11" s="9" t="s">
        <v>6</v>
      </c>
      <c r="B11" s="10"/>
      <c r="C11" s="11"/>
      <c r="D11" s="12"/>
      <c r="E11" s="13"/>
      <c r="F11" s="10"/>
      <c r="G11" s="10"/>
      <c r="H11" s="10"/>
      <c r="I11" s="10"/>
    </row>
    <row r="12" spans="1:9" s="250" customFormat="1" ht="20.25">
      <c r="A12" s="14" t="s">
        <v>7</v>
      </c>
      <c r="B12" s="10"/>
      <c r="C12" s="11"/>
      <c r="D12" s="12"/>
      <c r="E12" s="13"/>
      <c r="F12" s="10"/>
      <c r="G12" s="10"/>
      <c r="H12" s="10"/>
      <c r="I12" s="10"/>
    </row>
    <row r="13" spans="1:9" s="250" customFormat="1" ht="20.25">
      <c r="A13" s="14"/>
      <c r="B13" s="10"/>
      <c r="C13" s="11"/>
      <c r="D13" s="12"/>
      <c r="E13" s="13"/>
      <c r="F13" s="10"/>
      <c r="G13" s="10"/>
      <c r="H13" s="10"/>
      <c r="I13" s="10"/>
    </row>
    <row r="14" spans="1:9" s="250" customFormat="1" ht="25.5">
      <c r="A14" s="15" t="s">
        <v>8</v>
      </c>
      <c r="B14" s="10"/>
      <c r="C14" s="11"/>
      <c r="D14" s="12"/>
      <c r="E14" s="13"/>
      <c r="F14" s="10"/>
      <c r="G14" s="10"/>
      <c r="H14" s="10"/>
      <c r="I14" s="10"/>
    </row>
    <row r="15" spans="1:9" s="250" customFormat="1" ht="25.5">
      <c r="A15" s="15" t="s">
        <v>9</v>
      </c>
      <c r="B15" s="10"/>
      <c r="C15" s="11"/>
      <c r="D15" s="12"/>
      <c r="E15" s="13"/>
      <c r="F15" s="10"/>
      <c r="G15" s="10"/>
      <c r="H15" s="10"/>
      <c r="I15" s="10"/>
    </row>
    <row r="16" spans="1:9" s="250" customFormat="1" ht="18.399999999999999" customHeight="1">
      <c r="A16" s="15" t="s">
        <v>10</v>
      </c>
      <c r="B16" s="10"/>
      <c r="C16" s="11"/>
      <c r="D16" s="12"/>
      <c r="E16" s="13"/>
      <c r="F16" s="10"/>
      <c r="G16" s="10"/>
      <c r="H16" s="10"/>
      <c r="I16" s="10"/>
    </row>
    <row r="17" spans="1:9" ht="6.75" customHeight="1">
      <c r="A17" s="16"/>
    </row>
    <row r="18" spans="1:9" ht="32.450000000000003" customHeight="1">
      <c r="A18" s="17" t="s">
        <v>11</v>
      </c>
      <c r="B18" s="17" t="s">
        <v>12</v>
      </c>
      <c r="C18" s="18" t="s">
        <v>13</v>
      </c>
      <c r="D18" s="19" t="s">
        <v>14</v>
      </c>
      <c r="E18" s="20" t="s">
        <v>15</v>
      </c>
      <c r="F18" s="20" t="s">
        <v>16</v>
      </c>
      <c r="G18" s="17" t="s">
        <v>17</v>
      </c>
      <c r="H18" s="17" t="s">
        <v>18</v>
      </c>
      <c r="I18" s="21" t="s">
        <v>19</v>
      </c>
    </row>
    <row r="19" spans="1:9" s="248" customFormat="1" ht="15.75" customHeight="1">
      <c r="A19" s="22" t="s">
        <v>20</v>
      </c>
      <c r="B19" s="23" t="s">
        <v>21</v>
      </c>
      <c r="C19" s="24" t="s">
        <v>22</v>
      </c>
      <c r="D19" s="25"/>
      <c r="E19" s="26">
        <v>100</v>
      </c>
      <c r="F19" s="27"/>
      <c r="G19" s="28" t="s">
        <v>23</v>
      </c>
      <c r="H19" s="22" t="s">
        <v>24</v>
      </c>
      <c r="I19" s="245" t="s">
        <v>25</v>
      </c>
    </row>
    <row r="20" spans="1:9" s="248" customFormat="1" ht="15.75" customHeight="1">
      <c r="A20" s="22" t="s">
        <v>26</v>
      </c>
      <c r="B20" s="23" t="s">
        <v>27</v>
      </c>
      <c r="C20" s="24" t="s">
        <v>28</v>
      </c>
      <c r="D20" s="25"/>
      <c r="E20" s="26">
        <v>700</v>
      </c>
      <c r="F20" s="27"/>
      <c r="G20" s="28" t="s">
        <v>23</v>
      </c>
      <c r="H20" s="22" t="s">
        <v>24</v>
      </c>
      <c r="I20" s="245" t="s">
        <v>29</v>
      </c>
    </row>
    <row r="21" spans="1:9" s="248" customFormat="1" ht="15.75" customHeight="1">
      <c r="A21" s="22" t="s">
        <v>30</v>
      </c>
      <c r="B21" s="23" t="s">
        <v>27</v>
      </c>
      <c r="C21" s="24" t="s">
        <v>28</v>
      </c>
      <c r="D21" s="25"/>
      <c r="E21" s="26">
        <v>600</v>
      </c>
      <c r="F21" s="27"/>
      <c r="G21" s="28" t="s">
        <v>23</v>
      </c>
      <c r="H21" s="22" t="s">
        <v>24</v>
      </c>
      <c r="I21" s="245" t="s">
        <v>29</v>
      </c>
    </row>
    <row r="22" spans="1:9" s="248" customFormat="1" ht="15.75" customHeight="1">
      <c r="A22" s="22" t="s">
        <v>31</v>
      </c>
      <c r="B22" s="23"/>
      <c r="C22" s="24" t="s">
        <v>32</v>
      </c>
      <c r="D22" s="25">
        <v>3.2439999999999998</v>
      </c>
      <c r="E22" s="26"/>
      <c r="F22" s="27"/>
      <c r="G22" s="28">
        <v>102000</v>
      </c>
      <c r="H22" s="22" t="s">
        <v>24</v>
      </c>
      <c r="I22" s="246" t="s">
        <v>33</v>
      </c>
    </row>
    <row r="23" spans="1:9" s="248" customFormat="1" ht="15.75" customHeight="1">
      <c r="A23" s="29" t="s">
        <v>34</v>
      </c>
      <c r="B23" s="30" t="s">
        <v>27</v>
      </c>
      <c r="C23" s="31"/>
      <c r="D23" s="32" t="s">
        <v>35</v>
      </c>
      <c r="E23" s="32"/>
      <c r="F23" s="28" t="s">
        <v>36</v>
      </c>
      <c r="G23" s="28">
        <v>17900</v>
      </c>
      <c r="H23" s="29" t="s">
        <v>37</v>
      </c>
      <c r="I23" s="33" t="s">
        <v>38</v>
      </c>
    </row>
    <row r="24" spans="1:9" s="251" customFormat="1" ht="15.75" customHeight="1">
      <c r="A24" s="29" t="s">
        <v>39</v>
      </c>
      <c r="B24" s="30" t="s">
        <v>40</v>
      </c>
      <c r="C24" s="34">
        <v>20</v>
      </c>
      <c r="D24" s="35">
        <v>3.6999999999999998E-2</v>
      </c>
      <c r="E24" s="36"/>
      <c r="F24" s="28" t="s">
        <v>41</v>
      </c>
      <c r="G24" s="28">
        <v>99900</v>
      </c>
      <c r="H24" s="29" t="s">
        <v>42</v>
      </c>
      <c r="I24" s="33" t="s">
        <v>43</v>
      </c>
    </row>
    <row r="25" spans="1:9" s="251" customFormat="1" ht="15.75" customHeight="1">
      <c r="A25" s="29" t="s">
        <v>44</v>
      </c>
      <c r="B25" s="30" t="s">
        <v>45</v>
      </c>
      <c r="C25" s="34" t="s">
        <v>32</v>
      </c>
      <c r="D25" s="35">
        <v>0.87</v>
      </c>
      <c r="E25" s="35"/>
      <c r="F25" s="28"/>
      <c r="G25" s="28">
        <v>399900</v>
      </c>
      <c r="H25" s="29" t="s">
        <v>46</v>
      </c>
      <c r="I25" s="33" t="s">
        <v>47</v>
      </c>
    </row>
    <row r="26" spans="1:9" s="251" customFormat="1" ht="15.75" customHeight="1">
      <c r="A26" s="29" t="s">
        <v>48</v>
      </c>
      <c r="B26" s="30" t="s">
        <v>40</v>
      </c>
      <c r="C26" s="34" t="s">
        <v>49</v>
      </c>
      <c r="D26" s="35">
        <v>2E-3</v>
      </c>
      <c r="E26" s="36"/>
      <c r="F26" s="28" t="s">
        <v>41</v>
      </c>
      <c r="G26" s="28">
        <v>99900</v>
      </c>
      <c r="H26" s="29" t="s">
        <v>42</v>
      </c>
      <c r="I26" s="33" t="s">
        <v>50</v>
      </c>
    </row>
    <row r="27" spans="1:9" s="251" customFormat="1" ht="15.75" customHeight="1">
      <c r="A27" s="29" t="s">
        <v>48</v>
      </c>
      <c r="B27" s="30" t="s">
        <v>51</v>
      </c>
      <c r="C27" s="34">
        <v>20</v>
      </c>
      <c r="D27" s="35"/>
      <c r="E27" s="32">
        <v>1.44</v>
      </c>
      <c r="F27" s="28"/>
      <c r="G27" s="28">
        <v>388900</v>
      </c>
      <c r="H27" s="29" t="s">
        <v>46</v>
      </c>
      <c r="I27" s="33" t="s">
        <v>52</v>
      </c>
    </row>
    <row r="28" spans="1:9" s="251" customFormat="1" ht="15.75" customHeight="1">
      <c r="A28" s="29" t="s">
        <v>53</v>
      </c>
      <c r="B28" s="30" t="s">
        <v>40</v>
      </c>
      <c r="C28" s="34">
        <v>20</v>
      </c>
      <c r="D28" s="35">
        <v>7.0000000000000001E-3</v>
      </c>
      <c r="E28" s="37"/>
      <c r="F28" s="28" t="s">
        <v>41</v>
      </c>
      <c r="G28" s="28">
        <v>99900</v>
      </c>
      <c r="H28" s="29" t="s">
        <v>42</v>
      </c>
      <c r="I28" s="33" t="s">
        <v>54</v>
      </c>
    </row>
    <row r="29" spans="1:9" s="251" customFormat="1" ht="15.75" customHeight="1">
      <c r="A29" s="29" t="s">
        <v>55</v>
      </c>
      <c r="B29" s="30" t="s">
        <v>40</v>
      </c>
      <c r="C29" s="34" t="s">
        <v>32</v>
      </c>
      <c r="D29" s="35">
        <v>7.0000000000000007E-2</v>
      </c>
      <c r="E29" s="37"/>
      <c r="F29" s="28"/>
      <c r="G29" s="28">
        <v>349900</v>
      </c>
      <c r="H29" s="29" t="s">
        <v>46</v>
      </c>
      <c r="I29" s="33" t="s">
        <v>56</v>
      </c>
    </row>
    <row r="30" spans="1:9" s="251" customFormat="1" ht="15">
      <c r="A30" s="29" t="s">
        <v>57</v>
      </c>
      <c r="B30" s="30" t="s">
        <v>40</v>
      </c>
      <c r="C30" s="34">
        <v>20</v>
      </c>
      <c r="D30" s="37">
        <v>1E-3</v>
      </c>
      <c r="E30" s="37"/>
      <c r="F30" s="28" t="s">
        <v>41</v>
      </c>
      <c r="G30" s="28">
        <v>99900</v>
      </c>
      <c r="H30" s="29" t="s">
        <v>42</v>
      </c>
      <c r="I30" s="33" t="s">
        <v>58</v>
      </c>
    </row>
    <row r="31" spans="1:9" s="248" customFormat="1" ht="15.75" customHeight="1">
      <c r="A31" s="29" t="s">
        <v>59</v>
      </c>
      <c r="B31" s="30" t="s">
        <v>40</v>
      </c>
      <c r="C31" s="34">
        <v>10</v>
      </c>
      <c r="D31" s="35"/>
      <c r="E31" s="35">
        <v>1.5710000000000002</v>
      </c>
      <c r="F31" s="28"/>
      <c r="G31" s="28">
        <v>229900</v>
      </c>
      <c r="H31" s="29" t="s">
        <v>60</v>
      </c>
      <c r="I31" s="33" t="s">
        <v>61</v>
      </c>
    </row>
    <row r="32" spans="1:9" s="251" customFormat="1" ht="15.75" customHeight="1">
      <c r="A32" s="29" t="s">
        <v>62</v>
      </c>
      <c r="B32" s="30" t="s">
        <v>40</v>
      </c>
      <c r="C32" s="34">
        <v>20</v>
      </c>
      <c r="D32" s="37">
        <v>2E-3</v>
      </c>
      <c r="E32" s="37"/>
      <c r="F32" s="28" t="s">
        <v>41</v>
      </c>
      <c r="G32" s="28">
        <v>99900</v>
      </c>
      <c r="H32" s="29" t="s">
        <v>42</v>
      </c>
      <c r="I32" s="33" t="s">
        <v>63</v>
      </c>
    </row>
    <row r="33" spans="1:9" s="251" customFormat="1" ht="15.75" customHeight="1">
      <c r="A33" s="29" t="s">
        <v>64</v>
      </c>
      <c r="B33" s="30" t="s">
        <v>40</v>
      </c>
      <c r="C33" s="34">
        <v>20</v>
      </c>
      <c r="D33" s="35">
        <v>1.9E-2</v>
      </c>
      <c r="E33" s="36"/>
      <c r="F33" s="28" t="s">
        <v>65</v>
      </c>
      <c r="G33" s="28">
        <v>129900</v>
      </c>
      <c r="H33" s="29" t="s">
        <v>42</v>
      </c>
      <c r="I33" s="33" t="s">
        <v>66</v>
      </c>
    </row>
    <row r="34" spans="1:9" s="251" customFormat="1" ht="15.75" customHeight="1">
      <c r="A34" s="29" t="s">
        <v>67</v>
      </c>
      <c r="B34" s="30" t="s">
        <v>40</v>
      </c>
      <c r="C34" s="34">
        <v>20</v>
      </c>
      <c r="D34" s="35">
        <v>1.6E-2</v>
      </c>
      <c r="E34" s="32"/>
      <c r="F34" s="28" t="s">
        <v>65</v>
      </c>
      <c r="G34" s="28">
        <v>129900</v>
      </c>
      <c r="H34" s="29" t="s">
        <v>42</v>
      </c>
      <c r="I34" s="33" t="s">
        <v>68</v>
      </c>
    </row>
    <row r="35" spans="1:9" s="251" customFormat="1" ht="15.75" customHeight="1">
      <c r="A35" s="29" t="s">
        <v>67</v>
      </c>
      <c r="B35" s="30" t="s">
        <v>51</v>
      </c>
      <c r="C35" s="34">
        <v>20</v>
      </c>
      <c r="D35" s="35"/>
      <c r="E35" s="32">
        <v>0.67</v>
      </c>
      <c r="F35" s="28"/>
      <c r="G35" s="28">
        <v>366900</v>
      </c>
      <c r="H35" s="29" t="s">
        <v>69</v>
      </c>
      <c r="I35" s="33" t="s">
        <v>70</v>
      </c>
    </row>
    <row r="36" spans="1:9" s="251" customFormat="1" ht="15.75" customHeight="1">
      <c r="A36" s="29" t="s">
        <v>71</v>
      </c>
      <c r="B36" s="30" t="s">
        <v>51</v>
      </c>
      <c r="C36" s="34" t="s">
        <v>32</v>
      </c>
      <c r="D36" s="35"/>
      <c r="E36" s="32">
        <v>0.83</v>
      </c>
      <c r="F36" s="28"/>
      <c r="G36" s="28">
        <v>377900</v>
      </c>
      <c r="H36" s="29" t="s">
        <v>46</v>
      </c>
      <c r="I36" s="33" t="s">
        <v>70</v>
      </c>
    </row>
    <row r="37" spans="1:9" s="251" customFormat="1" ht="15.75" customHeight="1">
      <c r="A37" s="29" t="s">
        <v>72</v>
      </c>
      <c r="B37" s="30" t="s">
        <v>51</v>
      </c>
      <c r="C37" s="34">
        <v>20</v>
      </c>
      <c r="D37" s="35"/>
      <c r="E37" s="32">
        <v>2.67</v>
      </c>
      <c r="F37" s="28"/>
      <c r="G37" s="28">
        <v>399900</v>
      </c>
      <c r="H37" s="29" t="s">
        <v>46</v>
      </c>
      <c r="I37" s="33" t="s">
        <v>73</v>
      </c>
    </row>
    <row r="38" spans="1:9" s="251" customFormat="1" ht="15.75" customHeight="1">
      <c r="A38" s="29" t="s">
        <v>74</v>
      </c>
      <c r="B38" s="30" t="s">
        <v>51</v>
      </c>
      <c r="C38" s="34">
        <v>20</v>
      </c>
      <c r="D38" s="35"/>
      <c r="E38" s="32">
        <v>0.62</v>
      </c>
      <c r="F38" s="28"/>
      <c r="G38" s="28">
        <v>333900</v>
      </c>
      <c r="H38" s="29" t="s">
        <v>46</v>
      </c>
      <c r="I38" s="33" t="s">
        <v>75</v>
      </c>
    </row>
    <row r="39" spans="1:9" s="252" customFormat="1" ht="15.75" customHeight="1">
      <c r="A39" s="29" t="s">
        <v>77</v>
      </c>
      <c r="B39" s="30" t="s">
        <v>51</v>
      </c>
      <c r="C39" s="34" t="s">
        <v>32</v>
      </c>
      <c r="D39" s="35"/>
      <c r="E39" s="32">
        <v>2.9</v>
      </c>
      <c r="F39" s="28"/>
      <c r="G39" s="28">
        <v>399900</v>
      </c>
      <c r="H39" s="29" t="s">
        <v>46</v>
      </c>
      <c r="I39" s="33" t="s">
        <v>78</v>
      </c>
    </row>
    <row r="40" spans="1:9" s="252" customFormat="1" ht="15.75" customHeight="1">
      <c r="A40" s="29" t="s">
        <v>79</v>
      </c>
      <c r="B40" s="30" t="s">
        <v>51</v>
      </c>
      <c r="C40" s="34" t="s">
        <v>32</v>
      </c>
      <c r="D40" s="35"/>
      <c r="E40" s="35">
        <v>2.8</v>
      </c>
      <c r="F40" s="28"/>
      <c r="G40" s="28">
        <v>333900</v>
      </c>
      <c r="H40" s="29" t="s">
        <v>46</v>
      </c>
      <c r="I40" s="33" t="s">
        <v>70</v>
      </c>
    </row>
    <row r="41" spans="1:9" s="251" customFormat="1" ht="15.75" customHeight="1">
      <c r="A41" s="29" t="s">
        <v>80</v>
      </c>
      <c r="B41" s="30" t="s">
        <v>40</v>
      </c>
      <c r="C41" s="34">
        <v>10</v>
      </c>
      <c r="D41" s="35">
        <v>6.0000000000000001E-3</v>
      </c>
      <c r="E41" s="36"/>
      <c r="F41" s="28" t="s">
        <v>41</v>
      </c>
      <c r="G41" s="28">
        <v>99900</v>
      </c>
      <c r="H41" s="29" t="s">
        <v>42</v>
      </c>
      <c r="I41" s="33" t="s">
        <v>81</v>
      </c>
    </row>
    <row r="42" spans="1:9" s="251" customFormat="1" ht="15.75" customHeight="1">
      <c r="A42" s="29" t="s">
        <v>80</v>
      </c>
      <c r="B42" s="30" t="s">
        <v>51</v>
      </c>
      <c r="C42" s="34" t="s">
        <v>32</v>
      </c>
      <c r="D42" s="35"/>
      <c r="E42" s="32">
        <v>0.31</v>
      </c>
      <c r="F42" s="28"/>
      <c r="G42" s="28">
        <v>377900</v>
      </c>
      <c r="H42" s="29" t="s">
        <v>46</v>
      </c>
      <c r="I42" s="33" t="s">
        <v>82</v>
      </c>
    </row>
    <row r="43" spans="1:9" s="251" customFormat="1" ht="15.75" customHeight="1">
      <c r="A43" s="29" t="s">
        <v>83</v>
      </c>
      <c r="B43" s="30" t="s">
        <v>40</v>
      </c>
      <c r="C43" s="34">
        <v>20</v>
      </c>
      <c r="D43" s="35"/>
      <c r="E43" s="32">
        <v>0.23</v>
      </c>
      <c r="F43" s="28"/>
      <c r="G43" s="28">
        <v>266900</v>
      </c>
      <c r="H43" s="29" t="s">
        <v>46</v>
      </c>
      <c r="I43" s="33" t="s">
        <v>84</v>
      </c>
    </row>
    <row r="44" spans="1:9" s="251" customFormat="1" ht="15.75" customHeight="1">
      <c r="A44" s="29" t="s">
        <v>85</v>
      </c>
      <c r="B44" s="30" t="s">
        <v>40</v>
      </c>
      <c r="C44" s="34" t="s">
        <v>86</v>
      </c>
      <c r="D44" s="35"/>
      <c r="E44" s="32">
        <v>1.0149999999999999</v>
      </c>
      <c r="F44" s="28"/>
      <c r="G44" s="28">
        <v>220900</v>
      </c>
      <c r="H44" s="29" t="s">
        <v>60</v>
      </c>
      <c r="I44" s="33" t="s">
        <v>87</v>
      </c>
    </row>
    <row r="45" spans="1:9" s="251" customFormat="1" ht="15.75" customHeight="1">
      <c r="A45" s="29" t="s">
        <v>88</v>
      </c>
      <c r="B45" s="30" t="s">
        <v>40</v>
      </c>
      <c r="C45" s="34">
        <v>20</v>
      </c>
      <c r="D45" s="35">
        <v>6.1459999999999999</v>
      </c>
      <c r="E45" s="35">
        <v>19.823</v>
      </c>
      <c r="F45" s="28"/>
      <c r="G45" s="28">
        <v>289900</v>
      </c>
      <c r="H45" s="29" t="s">
        <v>24</v>
      </c>
      <c r="I45" s="33" t="s">
        <v>89</v>
      </c>
    </row>
    <row r="46" spans="1:9" s="251" customFormat="1" ht="15.75" customHeight="1">
      <c r="A46" s="29" t="s">
        <v>90</v>
      </c>
      <c r="B46" s="30" t="s">
        <v>40</v>
      </c>
      <c r="C46" s="34">
        <v>20</v>
      </c>
      <c r="D46" s="35">
        <v>8.0000000000000002E-3</v>
      </c>
      <c r="E46" s="36"/>
      <c r="F46" s="28" t="s">
        <v>41</v>
      </c>
      <c r="G46" s="28">
        <v>99900</v>
      </c>
      <c r="H46" s="29" t="s">
        <v>42</v>
      </c>
      <c r="I46" s="33" t="s">
        <v>91</v>
      </c>
    </row>
    <row r="47" spans="1:9" s="251" customFormat="1" ht="15.75" customHeight="1">
      <c r="A47" s="29" t="s">
        <v>90</v>
      </c>
      <c r="B47" s="30" t="s">
        <v>40</v>
      </c>
      <c r="C47" s="34">
        <v>20</v>
      </c>
      <c r="D47" s="35"/>
      <c r="E47" s="32">
        <v>9.1</v>
      </c>
      <c r="F47" s="28"/>
      <c r="G47" s="28">
        <v>279900</v>
      </c>
      <c r="H47" s="29" t="s">
        <v>46</v>
      </c>
      <c r="I47" s="33" t="s">
        <v>92</v>
      </c>
    </row>
    <row r="48" spans="1:9" s="248" customFormat="1" ht="15.75" customHeight="1">
      <c r="A48" s="29" t="s">
        <v>93</v>
      </c>
      <c r="B48" s="30" t="s">
        <v>40</v>
      </c>
      <c r="C48" s="34">
        <v>20</v>
      </c>
      <c r="D48" s="35">
        <v>3.0000000000000001E-3</v>
      </c>
      <c r="E48" s="36"/>
      <c r="F48" s="28" t="s">
        <v>41</v>
      </c>
      <c r="G48" s="28">
        <v>99900</v>
      </c>
      <c r="H48" s="29" t="s">
        <v>42</v>
      </c>
      <c r="I48" s="33" t="s">
        <v>94</v>
      </c>
    </row>
    <row r="49" spans="1:9" s="248" customFormat="1" ht="15.75" customHeight="1">
      <c r="A49" s="29" t="s">
        <v>93</v>
      </c>
      <c r="B49" s="30" t="s">
        <v>40</v>
      </c>
      <c r="C49" s="34">
        <v>20</v>
      </c>
      <c r="D49" s="35"/>
      <c r="E49" s="32">
        <v>1</v>
      </c>
      <c r="F49" s="28"/>
      <c r="G49" s="28">
        <v>320900</v>
      </c>
      <c r="H49" s="29" t="s">
        <v>46</v>
      </c>
      <c r="I49" s="33" t="s">
        <v>95</v>
      </c>
    </row>
    <row r="50" spans="1:9" s="251" customFormat="1" ht="15.75" customHeight="1">
      <c r="A50" s="29" t="s">
        <v>96</v>
      </c>
      <c r="B50" s="30" t="s">
        <v>40</v>
      </c>
      <c r="C50" s="34">
        <v>20</v>
      </c>
      <c r="D50" s="35"/>
      <c r="E50" s="32">
        <v>3.71</v>
      </c>
      <c r="F50" s="28"/>
      <c r="G50" s="28">
        <v>279900</v>
      </c>
      <c r="H50" s="29" t="s">
        <v>46</v>
      </c>
      <c r="I50" s="33" t="s">
        <v>92</v>
      </c>
    </row>
    <row r="51" spans="1:9" s="251" customFormat="1" ht="15.75" customHeight="1">
      <c r="A51" s="29" t="s">
        <v>97</v>
      </c>
      <c r="B51" s="30" t="s">
        <v>51</v>
      </c>
      <c r="C51" s="34">
        <v>20</v>
      </c>
      <c r="D51" s="35"/>
      <c r="E51" s="32">
        <v>5.28</v>
      </c>
      <c r="F51" s="28"/>
      <c r="G51" s="28">
        <v>179900</v>
      </c>
      <c r="H51" s="29" t="s">
        <v>46</v>
      </c>
      <c r="I51" s="33" t="s">
        <v>76</v>
      </c>
    </row>
    <row r="52" spans="1:9" s="251" customFormat="1" ht="15.75" customHeight="1">
      <c r="A52" s="29" t="s">
        <v>98</v>
      </c>
      <c r="B52" s="30" t="s">
        <v>51</v>
      </c>
      <c r="C52" s="34" t="s">
        <v>99</v>
      </c>
      <c r="D52" s="35"/>
      <c r="E52" s="32">
        <v>10.055</v>
      </c>
      <c r="F52" s="28"/>
      <c r="G52" s="28">
        <v>209900</v>
      </c>
      <c r="H52" s="29" t="s">
        <v>60</v>
      </c>
      <c r="I52" s="33" t="s">
        <v>100</v>
      </c>
    </row>
    <row r="53" spans="1:9" s="251" customFormat="1" ht="15.75" customHeight="1">
      <c r="A53" s="29" t="s">
        <v>101</v>
      </c>
      <c r="B53" s="30" t="s">
        <v>40</v>
      </c>
      <c r="C53" s="34">
        <v>20</v>
      </c>
      <c r="D53" s="35">
        <v>0.09</v>
      </c>
      <c r="E53" s="36"/>
      <c r="F53" s="28" t="s">
        <v>65</v>
      </c>
      <c r="G53" s="28">
        <v>129900</v>
      </c>
      <c r="H53" s="29" t="s">
        <v>42</v>
      </c>
      <c r="I53" s="33" t="s">
        <v>102</v>
      </c>
    </row>
    <row r="54" spans="1:9" s="251" customFormat="1" ht="15.75" customHeight="1">
      <c r="A54" s="29" t="s">
        <v>103</v>
      </c>
      <c r="B54" s="30" t="s">
        <v>51</v>
      </c>
      <c r="C54" s="34" t="s">
        <v>104</v>
      </c>
      <c r="D54" s="35"/>
      <c r="E54" s="32">
        <v>0.31</v>
      </c>
      <c r="F54" s="28"/>
      <c r="G54" s="28">
        <v>220900</v>
      </c>
      <c r="H54" s="29" t="s">
        <v>60</v>
      </c>
      <c r="I54" s="33" t="s">
        <v>105</v>
      </c>
    </row>
    <row r="55" spans="1:9" s="251" customFormat="1" ht="15.75" customHeight="1">
      <c r="A55" s="29" t="s">
        <v>106</v>
      </c>
      <c r="B55" s="30" t="s">
        <v>107</v>
      </c>
      <c r="C55" s="34">
        <v>20</v>
      </c>
      <c r="D55" s="35"/>
      <c r="E55" s="32">
        <v>2.1</v>
      </c>
      <c r="F55" s="28"/>
      <c r="G55" s="28">
        <v>229900</v>
      </c>
      <c r="H55" s="29" t="s">
        <v>46</v>
      </c>
      <c r="I55" s="33" t="s">
        <v>108</v>
      </c>
    </row>
    <row r="56" spans="1:9" s="251" customFormat="1" ht="15.75" customHeight="1">
      <c r="A56" s="29" t="s">
        <v>109</v>
      </c>
      <c r="B56" s="30" t="s">
        <v>51</v>
      </c>
      <c r="C56" s="34">
        <v>20</v>
      </c>
      <c r="D56" s="35"/>
      <c r="E56" s="32">
        <v>1.8340000000000001</v>
      </c>
      <c r="F56" s="28"/>
      <c r="G56" s="28">
        <v>279900</v>
      </c>
      <c r="H56" s="29" t="s">
        <v>60</v>
      </c>
      <c r="I56" s="33" t="s">
        <v>110</v>
      </c>
    </row>
    <row r="57" spans="1:9" s="251" customFormat="1" ht="15.75" customHeight="1">
      <c r="A57" s="29" t="s">
        <v>111</v>
      </c>
      <c r="B57" s="30" t="s">
        <v>51</v>
      </c>
      <c r="C57" s="34">
        <v>20</v>
      </c>
      <c r="D57" s="35"/>
      <c r="E57" s="32">
        <v>0.31900000000000001</v>
      </c>
      <c r="F57" s="28"/>
      <c r="G57" s="28">
        <v>219900</v>
      </c>
      <c r="H57" s="29" t="s">
        <v>60</v>
      </c>
      <c r="I57" s="33" t="s">
        <v>112</v>
      </c>
    </row>
    <row r="58" spans="1:9" s="251" customFormat="1" ht="15.75" customHeight="1">
      <c r="A58" s="29" t="s">
        <v>113</v>
      </c>
      <c r="B58" s="30" t="s">
        <v>40</v>
      </c>
      <c r="C58" s="34">
        <v>20</v>
      </c>
      <c r="D58" s="35"/>
      <c r="E58" s="32">
        <v>1.34</v>
      </c>
      <c r="F58" s="28">
        <v>220900</v>
      </c>
      <c r="G58" s="28">
        <v>235900</v>
      </c>
      <c r="H58" s="29" t="s">
        <v>46</v>
      </c>
      <c r="I58" s="33" t="s">
        <v>114</v>
      </c>
    </row>
    <row r="59" spans="1:9" s="251" customFormat="1" ht="15.75" customHeight="1">
      <c r="A59" s="29" t="s">
        <v>113</v>
      </c>
      <c r="B59" s="30" t="s">
        <v>40</v>
      </c>
      <c r="C59" s="34" t="s">
        <v>115</v>
      </c>
      <c r="D59" s="35"/>
      <c r="E59" s="32">
        <v>0.2</v>
      </c>
      <c r="F59" s="28"/>
      <c r="G59" s="28">
        <v>289900</v>
      </c>
      <c r="H59" s="29" t="s">
        <v>46</v>
      </c>
      <c r="I59" s="33" t="s">
        <v>116</v>
      </c>
    </row>
    <row r="60" spans="1:9" s="251" customFormat="1" ht="15.75" customHeight="1">
      <c r="A60" s="29" t="s">
        <v>117</v>
      </c>
      <c r="B60" s="30" t="s">
        <v>40</v>
      </c>
      <c r="C60" s="34" t="s">
        <v>32</v>
      </c>
      <c r="D60" s="35"/>
      <c r="E60" s="32">
        <v>1.8</v>
      </c>
      <c r="F60" s="28">
        <v>240900</v>
      </c>
      <c r="G60" s="28">
        <v>255900</v>
      </c>
      <c r="H60" s="29" t="s">
        <v>46</v>
      </c>
      <c r="I60" s="33" t="s">
        <v>118</v>
      </c>
    </row>
    <row r="61" spans="1:9" s="251" customFormat="1" ht="15.75" customHeight="1">
      <c r="A61" s="29" t="s">
        <v>117</v>
      </c>
      <c r="B61" s="30" t="s">
        <v>40</v>
      </c>
      <c r="C61" s="34" t="s">
        <v>115</v>
      </c>
      <c r="D61" s="35"/>
      <c r="E61" s="32">
        <v>0.12</v>
      </c>
      <c r="F61" s="28"/>
      <c r="G61" s="28">
        <v>315900</v>
      </c>
      <c r="H61" s="29" t="s">
        <v>46</v>
      </c>
      <c r="I61" s="33" t="s">
        <v>119</v>
      </c>
    </row>
    <row r="62" spans="1:9" s="251" customFormat="1" ht="15.75" customHeight="1">
      <c r="A62" s="29" t="s">
        <v>120</v>
      </c>
      <c r="B62" s="30" t="s">
        <v>40</v>
      </c>
      <c r="C62" s="34" t="s">
        <v>115</v>
      </c>
      <c r="D62" s="35"/>
      <c r="E62" s="32">
        <v>0.06</v>
      </c>
      <c r="F62" s="28"/>
      <c r="G62" s="28">
        <v>315900</v>
      </c>
      <c r="H62" s="29" t="s">
        <v>46</v>
      </c>
      <c r="I62" s="33" t="s">
        <v>121</v>
      </c>
    </row>
    <row r="63" spans="1:9" s="251" customFormat="1" ht="15.75" customHeight="1">
      <c r="A63" s="29" t="s">
        <v>122</v>
      </c>
      <c r="B63" s="30" t="s">
        <v>40</v>
      </c>
      <c r="C63" s="34">
        <v>20</v>
      </c>
      <c r="D63" s="35">
        <v>7.0000000000000001E-3</v>
      </c>
      <c r="E63" s="36"/>
      <c r="F63" s="28" t="s">
        <v>41</v>
      </c>
      <c r="G63" s="28">
        <v>99900</v>
      </c>
      <c r="H63" s="29" t="s">
        <v>42</v>
      </c>
      <c r="I63" s="33" t="s">
        <v>123</v>
      </c>
    </row>
    <row r="64" spans="1:9" s="251" customFormat="1" ht="15.75" customHeight="1">
      <c r="A64" s="29" t="s">
        <v>124</v>
      </c>
      <c r="B64" s="30" t="s">
        <v>125</v>
      </c>
      <c r="C64" s="45" t="s">
        <v>126</v>
      </c>
      <c r="D64" s="32">
        <v>0.26</v>
      </c>
      <c r="E64" s="32"/>
      <c r="F64" s="28"/>
      <c r="G64" s="28">
        <v>189900</v>
      </c>
      <c r="H64" s="29" t="s">
        <v>24</v>
      </c>
      <c r="I64" s="33" t="s">
        <v>127</v>
      </c>
    </row>
    <row r="65" spans="1:9" s="251" customFormat="1" ht="15.75" customHeight="1">
      <c r="A65" s="29" t="s">
        <v>128</v>
      </c>
      <c r="B65" s="30" t="s">
        <v>51</v>
      </c>
      <c r="C65" s="45">
        <v>20</v>
      </c>
      <c r="D65" s="32"/>
      <c r="E65" s="32">
        <v>0.193</v>
      </c>
      <c r="F65" s="28"/>
      <c r="G65" s="28">
        <v>279900</v>
      </c>
      <c r="H65" s="29" t="s">
        <v>60</v>
      </c>
      <c r="I65" s="33" t="s">
        <v>129</v>
      </c>
    </row>
    <row r="66" spans="1:9" s="251" customFormat="1" ht="15.75" customHeight="1">
      <c r="A66" s="29" t="s">
        <v>130</v>
      </c>
      <c r="B66" s="30" t="s">
        <v>51</v>
      </c>
      <c r="C66" s="45" t="s">
        <v>131</v>
      </c>
      <c r="D66" s="32"/>
      <c r="E66" s="32">
        <v>3.911</v>
      </c>
      <c r="F66" s="28"/>
      <c r="G66" s="28">
        <v>299900</v>
      </c>
      <c r="H66" s="29" t="s">
        <v>60</v>
      </c>
      <c r="I66" s="33" t="s">
        <v>132</v>
      </c>
    </row>
    <row r="67" spans="1:9" s="251" customFormat="1" ht="15.75" customHeight="1">
      <c r="A67" s="29" t="s">
        <v>133</v>
      </c>
      <c r="B67" s="30" t="s">
        <v>40</v>
      </c>
      <c r="C67" s="34">
        <v>10</v>
      </c>
      <c r="D67" s="35">
        <v>5.0000000000000001E-3</v>
      </c>
      <c r="E67" s="36"/>
      <c r="F67" s="28" t="s">
        <v>41</v>
      </c>
      <c r="G67" s="28">
        <v>99900</v>
      </c>
      <c r="H67" s="29" t="s">
        <v>42</v>
      </c>
      <c r="I67" s="33" t="s">
        <v>134</v>
      </c>
    </row>
    <row r="68" spans="1:9" s="248" customFormat="1" ht="15.75" customHeight="1">
      <c r="A68" s="29" t="s">
        <v>135</v>
      </c>
      <c r="B68" s="30" t="s">
        <v>40</v>
      </c>
      <c r="C68" s="34">
        <v>20</v>
      </c>
      <c r="D68" s="35"/>
      <c r="E68" s="32">
        <v>9</v>
      </c>
      <c r="F68" s="28"/>
      <c r="G68" s="28">
        <v>259900</v>
      </c>
      <c r="H68" s="29" t="s">
        <v>46</v>
      </c>
      <c r="I68" s="33" t="s">
        <v>136</v>
      </c>
    </row>
    <row r="69" spans="1:9" s="248" customFormat="1" ht="15.75" customHeight="1">
      <c r="A69" s="29" t="s">
        <v>137</v>
      </c>
      <c r="B69" s="30" t="s">
        <v>138</v>
      </c>
      <c r="C69" s="34">
        <v>20</v>
      </c>
      <c r="D69" s="35"/>
      <c r="E69" s="32">
        <v>1.71</v>
      </c>
      <c r="F69" s="28"/>
      <c r="G69" s="28">
        <v>229900</v>
      </c>
      <c r="H69" s="29" t="s">
        <v>46</v>
      </c>
      <c r="I69" s="33" t="s">
        <v>139</v>
      </c>
    </row>
    <row r="70" spans="1:9" s="248" customFormat="1" ht="15.75" customHeight="1">
      <c r="A70" s="29" t="s">
        <v>140</v>
      </c>
      <c r="B70" s="29" t="s">
        <v>51</v>
      </c>
      <c r="C70" s="34">
        <v>20</v>
      </c>
      <c r="D70" s="35"/>
      <c r="E70" s="32">
        <v>2.64</v>
      </c>
      <c r="F70" s="28"/>
      <c r="G70" s="28">
        <v>209900</v>
      </c>
      <c r="H70" s="29" t="s">
        <v>46</v>
      </c>
      <c r="I70" s="33" t="s">
        <v>141</v>
      </c>
    </row>
    <row r="71" spans="1:9" s="251" customFormat="1" ht="15.75" customHeight="1">
      <c r="A71" s="29" t="s">
        <v>142</v>
      </c>
      <c r="B71" s="30" t="s">
        <v>51</v>
      </c>
      <c r="C71" s="34" t="s">
        <v>143</v>
      </c>
      <c r="D71" s="35"/>
      <c r="E71" s="32">
        <v>0.93</v>
      </c>
      <c r="F71" s="28"/>
      <c r="G71" s="28">
        <v>320900</v>
      </c>
      <c r="H71" s="29" t="s">
        <v>60</v>
      </c>
      <c r="I71" s="33" t="s">
        <v>144</v>
      </c>
    </row>
    <row r="72" spans="1:9" s="251" customFormat="1" ht="15.75" customHeight="1">
      <c r="A72" s="29" t="s">
        <v>145</v>
      </c>
      <c r="B72" s="30" t="s">
        <v>51</v>
      </c>
      <c r="C72" s="34">
        <v>20</v>
      </c>
      <c r="D72" s="35"/>
      <c r="E72" s="32">
        <v>17.010999999999999</v>
      </c>
      <c r="F72" s="28"/>
      <c r="G72" s="28">
        <v>249900</v>
      </c>
      <c r="H72" s="29" t="s">
        <v>60</v>
      </c>
      <c r="I72" s="33" t="s">
        <v>146</v>
      </c>
    </row>
    <row r="73" spans="1:9" s="251" customFormat="1" ht="15.75" customHeight="1">
      <c r="A73" s="29" t="s">
        <v>147</v>
      </c>
      <c r="B73" s="30" t="s">
        <v>148</v>
      </c>
      <c r="C73" s="34" t="s">
        <v>115</v>
      </c>
      <c r="D73" s="35"/>
      <c r="E73" s="32">
        <v>0.24199999999999999</v>
      </c>
      <c r="F73" s="28"/>
      <c r="G73" s="28">
        <v>489900</v>
      </c>
      <c r="H73" s="29" t="s">
        <v>60</v>
      </c>
      <c r="I73" s="33" t="s">
        <v>149</v>
      </c>
    </row>
    <row r="74" spans="1:9" s="248" customFormat="1" ht="15.75" customHeight="1">
      <c r="A74" s="29" t="s">
        <v>150</v>
      </c>
      <c r="B74" s="30" t="s">
        <v>51</v>
      </c>
      <c r="C74" s="46">
        <v>35</v>
      </c>
      <c r="D74" s="35"/>
      <c r="E74" s="32">
        <v>2.6419999999999999</v>
      </c>
      <c r="F74" s="28"/>
      <c r="G74" s="28">
        <v>279900</v>
      </c>
      <c r="H74" s="29" t="s">
        <v>60</v>
      </c>
      <c r="I74" s="33" t="s">
        <v>151</v>
      </c>
    </row>
    <row r="75" spans="1:9" s="251" customFormat="1" ht="15.75" customHeight="1">
      <c r="A75" s="29" t="s">
        <v>152</v>
      </c>
      <c r="B75" s="30" t="s">
        <v>51</v>
      </c>
      <c r="C75" s="34" t="s">
        <v>104</v>
      </c>
      <c r="D75" s="35"/>
      <c r="E75" s="32">
        <v>1.091</v>
      </c>
      <c r="F75" s="28"/>
      <c r="G75" s="28">
        <v>220900</v>
      </c>
      <c r="H75" s="29" t="s">
        <v>60</v>
      </c>
      <c r="I75" s="33" t="s">
        <v>153</v>
      </c>
    </row>
    <row r="76" spans="1:9" s="251" customFormat="1" ht="15.75" customHeight="1">
      <c r="A76" s="29" t="s">
        <v>154</v>
      </c>
      <c r="B76" s="30" t="s">
        <v>148</v>
      </c>
      <c r="C76" s="34" t="s">
        <v>115</v>
      </c>
      <c r="D76" s="35"/>
      <c r="E76" s="32">
        <v>1.738</v>
      </c>
      <c r="F76" s="28"/>
      <c r="G76" s="28">
        <v>489900</v>
      </c>
      <c r="H76" s="29" t="s">
        <v>60</v>
      </c>
      <c r="I76" s="33" t="s">
        <v>155</v>
      </c>
    </row>
    <row r="77" spans="1:9" s="251" customFormat="1" ht="15.75" customHeight="1">
      <c r="A77" s="29" t="s">
        <v>156</v>
      </c>
      <c r="B77" s="30" t="s">
        <v>40</v>
      </c>
      <c r="C77" s="34">
        <v>20</v>
      </c>
      <c r="D77" s="35">
        <v>0.01</v>
      </c>
      <c r="E77" s="36"/>
      <c r="F77" s="28" t="s">
        <v>41</v>
      </c>
      <c r="G77" s="28">
        <v>99900</v>
      </c>
      <c r="H77" s="29" t="s">
        <v>42</v>
      </c>
      <c r="I77" s="33" t="s">
        <v>1530</v>
      </c>
    </row>
    <row r="78" spans="1:9" s="251" customFormat="1" ht="15.75" customHeight="1">
      <c r="A78" s="29" t="s">
        <v>157</v>
      </c>
      <c r="B78" s="30" t="s">
        <v>40</v>
      </c>
      <c r="C78" s="34">
        <v>20</v>
      </c>
      <c r="D78" s="35">
        <v>2.8000000000000001E-2</v>
      </c>
      <c r="E78" s="32"/>
      <c r="F78" s="28" t="s">
        <v>158</v>
      </c>
      <c r="G78" s="28">
        <v>69900</v>
      </c>
      <c r="H78" s="29" t="s">
        <v>42</v>
      </c>
      <c r="I78" s="33" t="s">
        <v>1531</v>
      </c>
    </row>
    <row r="79" spans="1:9" s="251" customFormat="1" ht="15.75" customHeight="1">
      <c r="A79" s="29" t="s">
        <v>159</v>
      </c>
      <c r="B79" s="29" t="s">
        <v>160</v>
      </c>
      <c r="C79" s="34">
        <v>20</v>
      </c>
      <c r="D79" s="35">
        <v>0.01</v>
      </c>
      <c r="E79" s="32"/>
      <c r="F79" s="28"/>
      <c r="G79" s="28">
        <v>39900</v>
      </c>
      <c r="H79" s="29" t="s">
        <v>37</v>
      </c>
      <c r="I79" s="33" t="s">
        <v>161</v>
      </c>
    </row>
    <row r="80" spans="1:9" s="251" customFormat="1" ht="15.75" customHeight="1">
      <c r="A80" s="29" t="s">
        <v>159</v>
      </c>
      <c r="B80" s="30" t="s">
        <v>40</v>
      </c>
      <c r="C80" s="34" t="s">
        <v>49</v>
      </c>
      <c r="D80" s="35">
        <v>1.6E-2</v>
      </c>
      <c r="E80" s="36"/>
      <c r="F80" s="28" t="s">
        <v>41</v>
      </c>
      <c r="G80" s="28">
        <v>99900</v>
      </c>
      <c r="H80" s="29" t="s">
        <v>42</v>
      </c>
      <c r="I80" s="33" t="s">
        <v>162</v>
      </c>
    </row>
    <row r="81" spans="1:9" s="251" customFormat="1" ht="15.75" customHeight="1">
      <c r="A81" s="29" t="s">
        <v>163</v>
      </c>
      <c r="B81" s="30" t="s">
        <v>40</v>
      </c>
      <c r="C81" s="34">
        <v>20</v>
      </c>
      <c r="D81" s="35">
        <v>0.03</v>
      </c>
      <c r="E81" s="36"/>
      <c r="F81" s="28" t="s">
        <v>41</v>
      </c>
      <c r="G81" s="28">
        <v>99900</v>
      </c>
      <c r="H81" s="29" t="s">
        <v>42</v>
      </c>
      <c r="I81" s="33" t="s">
        <v>164</v>
      </c>
    </row>
    <row r="82" spans="1:9" s="251" customFormat="1" ht="15.75" customHeight="1">
      <c r="A82" s="29" t="s">
        <v>165</v>
      </c>
      <c r="B82" s="30" t="s">
        <v>125</v>
      </c>
      <c r="C82" s="45" t="s">
        <v>126</v>
      </c>
      <c r="D82" s="32">
        <v>0.55000000000000004</v>
      </c>
      <c r="E82" s="32"/>
      <c r="F82" s="28"/>
      <c r="G82" s="28">
        <v>189900</v>
      </c>
      <c r="H82" s="29" t="s">
        <v>24</v>
      </c>
      <c r="I82" s="33" t="s">
        <v>166</v>
      </c>
    </row>
    <row r="83" spans="1:9" s="248" customFormat="1" ht="15.75" customHeight="1">
      <c r="A83" s="29" t="s">
        <v>167</v>
      </c>
      <c r="B83" s="30" t="s">
        <v>40</v>
      </c>
      <c r="C83" s="34" t="s">
        <v>49</v>
      </c>
      <c r="D83" s="35">
        <v>5.0000000000000001E-3</v>
      </c>
      <c r="E83" s="36">
        <v>0.28000000000000003</v>
      </c>
      <c r="F83" s="28" t="s">
        <v>41</v>
      </c>
      <c r="G83" s="28">
        <v>99900</v>
      </c>
      <c r="H83" s="29" t="s">
        <v>42</v>
      </c>
      <c r="I83" s="33" t="s">
        <v>168</v>
      </c>
    </row>
    <row r="84" spans="1:9" s="251" customFormat="1" ht="15.75" customHeight="1">
      <c r="A84" s="29" t="s">
        <v>167</v>
      </c>
      <c r="B84" s="30" t="s">
        <v>40</v>
      </c>
      <c r="C84" s="34" t="s">
        <v>169</v>
      </c>
      <c r="D84" s="35">
        <v>0.222</v>
      </c>
      <c r="E84" s="32"/>
      <c r="F84" s="28" t="s">
        <v>65</v>
      </c>
      <c r="G84" s="28">
        <v>129900</v>
      </c>
      <c r="H84" s="29" t="s">
        <v>42</v>
      </c>
      <c r="I84" s="33" t="s">
        <v>170</v>
      </c>
    </row>
    <row r="85" spans="1:9" s="251" customFormat="1" ht="15.75" customHeight="1">
      <c r="A85" s="29" t="s">
        <v>171</v>
      </c>
      <c r="B85" s="30" t="s">
        <v>125</v>
      </c>
      <c r="C85" s="45" t="s">
        <v>126</v>
      </c>
      <c r="D85" s="32">
        <v>0.76500000000000001</v>
      </c>
      <c r="E85" s="32"/>
      <c r="F85" s="28"/>
      <c r="G85" s="28">
        <v>189900</v>
      </c>
      <c r="H85" s="29" t="s">
        <v>24</v>
      </c>
      <c r="I85" s="33" t="s">
        <v>172</v>
      </c>
    </row>
    <row r="86" spans="1:9" s="251" customFormat="1" ht="15.75" customHeight="1">
      <c r="A86" s="29" t="s">
        <v>173</v>
      </c>
      <c r="B86" s="30" t="s">
        <v>40</v>
      </c>
      <c r="C86" s="34">
        <v>20</v>
      </c>
      <c r="D86" s="35">
        <v>0.313</v>
      </c>
      <c r="E86" s="36"/>
      <c r="F86" s="28">
        <v>99900</v>
      </c>
      <c r="G86" s="28">
        <v>129900</v>
      </c>
      <c r="H86" s="29" t="s">
        <v>42</v>
      </c>
      <c r="I86" s="33" t="s">
        <v>174</v>
      </c>
    </row>
    <row r="87" spans="1:9" s="248" customFormat="1" ht="15.75" customHeight="1">
      <c r="A87" s="29" t="s">
        <v>173</v>
      </c>
      <c r="B87" s="30" t="s">
        <v>40</v>
      </c>
      <c r="C87" s="34" t="s">
        <v>32</v>
      </c>
      <c r="D87" s="35">
        <v>0.41400000000000003</v>
      </c>
      <c r="E87" s="32"/>
      <c r="F87" s="28" t="s">
        <v>65</v>
      </c>
      <c r="G87" s="28">
        <v>149900</v>
      </c>
      <c r="H87" s="29" t="s">
        <v>42</v>
      </c>
      <c r="I87" s="33" t="s">
        <v>175</v>
      </c>
    </row>
    <row r="88" spans="1:9" s="251" customFormat="1" ht="15.75" customHeight="1">
      <c r="A88" s="29" t="s">
        <v>176</v>
      </c>
      <c r="B88" s="30" t="s">
        <v>40</v>
      </c>
      <c r="C88" s="34">
        <v>20</v>
      </c>
      <c r="D88" s="35">
        <v>1.2E-2</v>
      </c>
      <c r="E88" s="36"/>
      <c r="F88" s="28" t="s">
        <v>41</v>
      </c>
      <c r="G88" s="28">
        <v>99900</v>
      </c>
      <c r="H88" s="29" t="s">
        <v>42</v>
      </c>
      <c r="I88" s="33" t="s">
        <v>177</v>
      </c>
    </row>
    <row r="89" spans="1:9" s="251" customFormat="1" ht="15.75" customHeight="1">
      <c r="A89" s="29" t="s">
        <v>178</v>
      </c>
      <c r="B89" s="30" t="s">
        <v>40</v>
      </c>
      <c r="C89" s="34" t="s">
        <v>49</v>
      </c>
      <c r="D89" s="35">
        <v>0.22</v>
      </c>
      <c r="E89" s="32"/>
      <c r="F89" s="28" t="s">
        <v>41</v>
      </c>
      <c r="G89" s="28">
        <v>99900</v>
      </c>
      <c r="H89" s="29" t="s">
        <v>42</v>
      </c>
      <c r="I89" s="33" t="s">
        <v>179</v>
      </c>
    </row>
    <row r="90" spans="1:9" s="248" customFormat="1" ht="15.75" customHeight="1">
      <c r="A90" s="29" t="s">
        <v>176</v>
      </c>
      <c r="B90" s="30" t="s">
        <v>51</v>
      </c>
      <c r="C90" s="34">
        <v>20</v>
      </c>
      <c r="D90" s="35"/>
      <c r="E90" s="32">
        <v>6.4039999999999999</v>
      </c>
      <c r="F90" s="28">
        <v>216900</v>
      </c>
      <c r="G90" s="28">
        <v>229900</v>
      </c>
      <c r="H90" s="29" t="s">
        <v>60</v>
      </c>
      <c r="I90" s="33" t="s">
        <v>180</v>
      </c>
    </row>
    <row r="91" spans="1:9" s="251" customFormat="1" ht="15.75" customHeight="1">
      <c r="A91" s="29" t="s">
        <v>181</v>
      </c>
      <c r="B91" s="30" t="s">
        <v>51</v>
      </c>
      <c r="C91" s="34">
        <v>20</v>
      </c>
      <c r="D91" s="35">
        <v>0.26500000000000001</v>
      </c>
      <c r="E91" s="36"/>
      <c r="F91" s="28"/>
      <c r="G91" s="28">
        <v>159900</v>
      </c>
      <c r="H91" s="29" t="s">
        <v>42</v>
      </c>
      <c r="I91" s="33" t="s">
        <v>182</v>
      </c>
    </row>
    <row r="92" spans="1:9" s="251" customFormat="1" ht="15.75" customHeight="1">
      <c r="A92" s="29" t="s">
        <v>183</v>
      </c>
      <c r="B92" s="30" t="s">
        <v>40</v>
      </c>
      <c r="C92" s="34">
        <v>20</v>
      </c>
      <c r="D92" s="35">
        <v>0.108</v>
      </c>
      <c r="E92" s="32"/>
      <c r="F92" s="28">
        <v>99900</v>
      </c>
      <c r="G92" s="28">
        <v>129900</v>
      </c>
      <c r="H92" s="29" t="s">
        <v>42</v>
      </c>
      <c r="I92" s="33" t="s">
        <v>184</v>
      </c>
    </row>
    <row r="93" spans="1:9" s="251" customFormat="1" ht="15.75" customHeight="1">
      <c r="A93" s="29" t="s">
        <v>185</v>
      </c>
      <c r="B93" s="30" t="s">
        <v>40</v>
      </c>
      <c r="C93" s="34">
        <v>20</v>
      </c>
      <c r="D93" s="35">
        <v>1.2E-2</v>
      </c>
      <c r="E93" s="36"/>
      <c r="F93" s="28" t="s">
        <v>41</v>
      </c>
      <c r="G93" s="28">
        <v>99900</v>
      </c>
      <c r="H93" s="29" t="s">
        <v>42</v>
      </c>
      <c r="I93" s="33" t="s">
        <v>186</v>
      </c>
    </row>
    <row r="94" spans="1:9" s="251" customFormat="1" ht="15.75" customHeight="1">
      <c r="A94" s="29" t="s">
        <v>187</v>
      </c>
      <c r="B94" s="30" t="s">
        <v>40</v>
      </c>
      <c r="C94" s="34" t="s">
        <v>143</v>
      </c>
      <c r="D94" s="35">
        <v>1.2E-2</v>
      </c>
      <c r="E94" s="36"/>
      <c r="F94" s="28" t="s">
        <v>41</v>
      </c>
      <c r="G94" s="28">
        <v>99900</v>
      </c>
      <c r="H94" s="29" t="s">
        <v>42</v>
      </c>
      <c r="I94" s="33" t="s">
        <v>188</v>
      </c>
    </row>
    <row r="95" spans="1:9" s="251" customFormat="1" ht="15.75" customHeight="1">
      <c r="A95" s="29" t="s">
        <v>189</v>
      </c>
      <c r="B95" s="30" t="s">
        <v>40</v>
      </c>
      <c r="C95" s="34" t="s">
        <v>49</v>
      </c>
      <c r="D95" s="35">
        <v>0.01</v>
      </c>
      <c r="E95" s="35"/>
      <c r="F95" s="28"/>
      <c r="G95" s="28">
        <v>35900</v>
      </c>
      <c r="H95" s="29" t="s">
        <v>42</v>
      </c>
      <c r="I95" s="33" t="s">
        <v>190</v>
      </c>
    </row>
    <row r="96" spans="1:9" s="251" customFormat="1" ht="15.75" customHeight="1">
      <c r="A96" s="29" t="s">
        <v>191</v>
      </c>
      <c r="B96" s="29" t="s">
        <v>160</v>
      </c>
      <c r="C96" s="34">
        <v>20</v>
      </c>
      <c r="D96" s="35">
        <v>1.8000000000000002E-2</v>
      </c>
      <c r="E96" s="32"/>
      <c r="F96" s="28"/>
      <c r="G96" s="28">
        <v>49900</v>
      </c>
      <c r="H96" s="29" t="s">
        <v>37</v>
      </c>
      <c r="I96" s="33" t="s">
        <v>192</v>
      </c>
    </row>
    <row r="97" spans="1:9" s="251" customFormat="1" ht="15.75" customHeight="1">
      <c r="A97" s="29" t="s">
        <v>191</v>
      </c>
      <c r="B97" s="29" t="s">
        <v>138</v>
      </c>
      <c r="C97" s="34">
        <v>20</v>
      </c>
      <c r="D97" s="35"/>
      <c r="E97" s="32">
        <v>4.29</v>
      </c>
      <c r="F97" s="28"/>
      <c r="G97" s="28">
        <v>169900</v>
      </c>
      <c r="H97" s="29" t="s">
        <v>46</v>
      </c>
      <c r="I97" s="33" t="s">
        <v>193</v>
      </c>
    </row>
    <row r="98" spans="1:9" s="251" customFormat="1" ht="15.75" customHeight="1">
      <c r="A98" s="29" t="s">
        <v>194</v>
      </c>
      <c r="B98" s="30" t="s">
        <v>125</v>
      </c>
      <c r="C98" s="45" t="s">
        <v>126</v>
      </c>
      <c r="D98" s="32">
        <v>2.2450000000000001</v>
      </c>
      <c r="E98" s="32"/>
      <c r="F98" s="28"/>
      <c r="G98" s="28">
        <v>189900</v>
      </c>
      <c r="H98" s="29" t="s">
        <v>24</v>
      </c>
      <c r="I98" s="33" t="s">
        <v>195</v>
      </c>
    </row>
    <row r="99" spans="1:9" s="251" customFormat="1" ht="15.75" customHeight="1">
      <c r="A99" s="29" t="s">
        <v>196</v>
      </c>
      <c r="B99" s="30" t="s">
        <v>40</v>
      </c>
      <c r="C99" s="34">
        <v>20</v>
      </c>
      <c r="D99" s="35">
        <v>3.0000000000000001E-3</v>
      </c>
      <c r="E99" s="36"/>
      <c r="F99" s="28" t="s">
        <v>41</v>
      </c>
      <c r="G99" s="28">
        <v>99900</v>
      </c>
      <c r="H99" s="29" t="s">
        <v>42</v>
      </c>
      <c r="I99" s="33" t="s">
        <v>197</v>
      </c>
    </row>
    <row r="100" spans="1:9" s="248" customFormat="1" ht="15.75" customHeight="1">
      <c r="A100" s="29" t="s">
        <v>196</v>
      </c>
      <c r="B100" s="30" t="s">
        <v>148</v>
      </c>
      <c r="C100" s="34">
        <v>20</v>
      </c>
      <c r="D100" s="35"/>
      <c r="E100" s="32">
        <v>24.02</v>
      </c>
      <c r="F100" s="28"/>
      <c r="G100" s="28">
        <v>169900</v>
      </c>
      <c r="H100" s="29" t="s">
        <v>46</v>
      </c>
      <c r="I100" s="33" t="s">
        <v>198</v>
      </c>
    </row>
    <row r="101" spans="1:9" s="248" customFormat="1" ht="15.75" customHeight="1">
      <c r="A101" s="29" t="s">
        <v>199</v>
      </c>
      <c r="B101" s="30" t="s">
        <v>40</v>
      </c>
      <c r="C101" s="34">
        <v>10</v>
      </c>
      <c r="D101" s="35">
        <v>4.1000000000000002E-2</v>
      </c>
      <c r="E101" s="32"/>
      <c r="F101" s="28" t="s">
        <v>41</v>
      </c>
      <c r="G101" s="28">
        <v>99900</v>
      </c>
      <c r="H101" s="29" t="s">
        <v>42</v>
      </c>
      <c r="I101" s="33" t="s">
        <v>200</v>
      </c>
    </row>
    <row r="102" spans="1:9" s="248" customFormat="1" ht="15.75" customHeight="1">
      <c r="A102" s="29" t="s">
        <v>201</v>
      </c>
      <c r="B102" s="30" t="s">
        <v>40</v>
      </c>
      <c r="C102" s="34" t="s">
        <v>49</v>
      </c>
      <c r="D102" s="37">
        <v>2E-3</v>
      </c>
      <c r="E102" s="37"/>
      <c r="F102" s="28" t="s">
        <v>41</v>
      </c>
      <c r="G102" s="28">
        <v>99900</v>
      </c>
      <c r="H102" s="29" t="s">
        <v>42</v>
      </c>
      <c r="I102" s="33" t="s">
        <v>202</v>
      </c>
    </row>
    <row r="103" spans="1:9" s="248" customFormat="1" ht="15.75" customHeight="1">
      <c r="A103" s="29" t="s">
        <v>203</v>
      </c>
      <c r="B103" s="30" t="s">
        <v>40</v>
      </c>
      <c r="C103" s="34" t="s">
        <v>169</v>
      </c>
      <c r="D103" s="35">
        <v>0.15</v>
      </c>
      <c r="E103" s="32"/>
      <c r="F103" s="28" t="s">
        <v>41</v>
      </c>
      <c r="G103" s="28">
        <v>99900</v>
      </c>
      <c r="H103" s="29" t="s">
        <v>42</v>
      </c>
      <c r="I103" s="33" t="s">
        <v>204</v>
      </c>
    </row>
    <row r="104" spans="1:9" s="251" customFormat="1" ht="15.75" customHeight="1">
      <c r="A104" s="29" t="s">
        <v>205</v>
      </c>
      <c r="B104" s="30" t="s">
        <v>40</v>
      </c>
      <c r="C104" s="34" t="s">
        <v>169</v>
      </c>
      <c r="D104" s="35">
        <v>0.98099999999999998</v>
      </c>
      <c r="E104" s="32"/>
      <c r="F104" s="28" t="s">
        <v>206</v>
      </c>
      <c r="G104" s="28">
        <v>189900</v>
      </c>
      <c r="H104" s="29" t="s">
        <v>42</v>
      </c>
      <c r="I104" s="33" t="s">
        <v>207</v>
      </c>
    </row>
    <row r="105" spans="1:9" s="251" customFormat="1" ht="15.75" customHeight="1">
      <c r="A105" s="29" t="s">
        <v>208</v>
      </c>
      <c r="B105" s="30" t="s">
        <v>125</v>
      </c>
      <c r="C105" s="34">
        <v>20</v>
      </c>
      <c r="D105" s="35"/>
      <c r="E105" s="35">
        <v>2.34</v>
      </c>
      <c r="F105" s="28">
        <v>166900</v>
      </c>
      <c r="G105" s="28">
        <v>169900</v>
      </c>
      <c r="H105" s="29" t="s">
        <v>46</v>
      </c>
      <c r="I105" s="33" t="s">
        <v>209</v>
      </c>
    </row>
    <row r="106" spans="1:9" s="251" customFormat="1" ht="15.75" customHeight="1">
      <c r="A106" s="29" t="s">
        <v>210</v>
      </c>
      <c r="B106" s="30" t="s">
        <v>138</v>
      </c>
      <c r="C106" s="34">
        <v>20</v>
      </c>
      <c r="D106" s="35"/>
      <c r="E106" s="35">
        <v>4.84</v>
      </c>
      <c r="F106" s="28">
        <v>166900</v>
      </c>
      <c r="G106" s="28">
        <v>169900</v>
      </c>
      <c r="H106" s="29" t="s">
        <v>46</v>
      </c>
      <c r="I106" s="33" t="s">
        <v>52</v>
      </c>
    </row>
    <row r="107" spans="1:9" s="251" customFormat="1" ht="15.75" customHeight="1">
      <c r="A107" s="29" t="s">
        <v>210</v>
      </c>
      <c r="B107" s="30" t="s">
        <v>125</v>
      </c>
      <c r="C107" s="34" t="s">
        <v>32</v>
      </c>
      <c r="D107" s="35"/>
      <c r="E107" s="35">
        <v>0.84</v>
      </c>
      <c r="F107" s="28"/>
      <c r="G107" s="28">
        <v>174900</v>
      </c>
      <c r="H107" s="29" t="s">
        <v>46</v>
      </c>
      <c r="I107" s="33" t="s">
        <v>211</v>
      </c>
    </row>
    <row r="108" spans="1:9" s="251" customFormat="1" ht="15.75" customHeight="1">
      <c r="A108" s="29" t="s">
        <v>213</v>
      </c>
      <c r="B108" s="30" t="s">
        <v>125</v>
      </c>
      <c r="C108" s="45" t="s">
        <v>126</v>
      </c>
      <c r="D108" s="32">
        <v>0.98499999999999999</v>
      </c>
      <c r="E108" s="32"/>
      <c r="F108" s="28"/>
      <c r="G108" s="28">
        <v>189900</v>
      </c>
      <c r="H108" s="29" t="s">
        <v>24</v>
      </c>
      <c r="I108" s="33" t="s">
        <v>214</v>
      </c>
    </row>
    <row r="109" spans="1:9" s="251" customFormat="1" ht="15.75" customHeight="1">
      <c r="A109" s="29" t="s">
        <v>215</v>
      </c>
      <c r="B109" s="30" t="s">
        <v>125</v>
      </c>
      <c r="C109" s="45" t="s">
        <v>126</v>
      </c>
      <c r="D109" s="32">
        <v>0.49</v>
      </c>
      <c r="E109" s="32"/>
      <c r="F109" s="28"/>
      <c r="G109" s="28">
        <v>189900</v>
      </c>
      <c r="H109" s="29" t="s">
        <v>24</v>
      </c>
      <c r="I109" s="33" t="s">
        <v>216</v>
      </c>
    </row>
    <row r="110" spans="1:9" s="251" customFormat="1" ht="15.75" customHeight="1">
      <c r="A110" s="29" t="s">
        <v>217</v>
      </c>
      <c r="B110" s="30" t="s">
        <v>125</v>
      </c>
      <c r="C110" s="34" t="s">
        <v>218</v>
      </c>
      <c r="D110" s="35">
        <v>0.20200000000000001</v>
      </c>
      <c r="E110" s="48"/>
      <c r="F110" s="28" t="s">
        <v>219</v>
      </c>
      <c r="G110" s="28">
        <v>169900</v>
      </c>
      <c r="H110" s="29" t="s">
        <v>42</v>
      </c>
      <c r="I110" s="33" t="s">
        <v>220</v>
      </c>
    </row>
    <row r="111" spans="1:9" s="251" customFormat="1" ht="15.75" customHeight="1">
      <c r="A111" s="29" t="s">
        <v>221</v>
      </c>
      <c r="B111" s="30" t="s">
        <v>125</v>
      </c>
      <c r="C111" s="34">
        <v>20</v>
      </c>
      <c r="D111" s="35">
        <v>0.01</v>
      </c>
      <c r="E111" s="49"/>
      <c r="F111" s="28" t="s">
        <v>41</v>
      </c>
      <c r="G111" s="28">
        <v>99900</v>
      </c>
      <c r="H111" s="29" t="s">
        <v>42</v>
      </c>
      <c r="I111" s="33" t="s">
        <v>222</v>
      </c>
    </row>
    <row r="112" spans="1:9" s="251" customFormat="1" ht="15.75" customHeight="1">
      <c r="A112" s="29" t="s">
        <v>223</v>
      </c>
      <c r="B112" s="30" t="s">
        <v>148</v>
      </c>
      <c r="C112" s="34" t="s">
        <v>32</v>
      </c>
      <c r="D112" s="35">
        <v>5.7000000000000002E-2</v>
      </c>
      <c r="E112" s="36"/>
      <c r="F112" s="28" t="s">
        <v>224</v>
      </c>
      <c r="G112" s="28">
        <v>159900</v>
      </c>
      <c r="H112" s="29" t="s">
        <v>42</v>
      </c>
      <c r="I112" s="33" t="s">
        <v>225</v>
      </c>
    </row>
    <row r="113" spans="1:9" s="251" customFormat="1" ht="15.75" customHeight="1">
      <c r="A113" s="29" t="s">
        <v>223</v>
      </c>
      <c r="B113" s="30" t="s">
        <v>125</v>
      </c>
      <c r="C113" s="34">
        <v>10</v>
      </c>
      <c r="D113" s="35">
        <v>0.78100000000000003</v>
      </c>
      <c r="E113" s="35"/>
      <c r="F113" s="28"/>
      <c r="G113" s="28">
        <v>155900</v>
      </c>
      <c r="H113" s="29" t="s">
        <v>37</v>
      </c>
      <c r="I113" s="33" t="s">
        <v>226</v>
      </c>
    </row>
    <row r="114" spans="1:9" s="248" customFormat="1" ht="15.75" customHeight="1">
      <c r="A114" s="29" t="s">
        <v>227</v>
      </c>
      <c r="B114" s="30" t="s">
        <v>125</v>
      </c>
      <c r="C114" s="34" t="s">
        <v>115</v>
      </c>
      <c r="D114" s="35">
        <v>0.28000000000000003</v>
      </c>
      <c r="E114" s="48"/>
      <c r="F114" s="28"/>
      <c r="G114" s="28">
        <v>199900</v>
      </c>
      <c r="H114" s="29" t="s">
        <v>37</v>
      </c>
      <c r="I114" s="33" t="s">
        <v>228</v>
      </c>
    </row>
    <row r="115" spans="1:9" s="248" customFormat="1" ht="15.75" customHeight="1">
      <c r="A115" s="29" t="s">
        <v>227</v>
      </c>
      <c r="B115" s="30" t="s">
        <v>125</v>
      </c>
      <c r="C115" s="34" t="s">
        <v>115</v>
      </c>
      <c r="D115" s="35">
        <v>0.314</v>
      </c>
      <c r="E115" s="48"/>
      <c r="F115" s="28" t="s">
        <v>229</v>
      </c>
      <c r="G115" s="28">
        <v>169900</v>
      </c>
      <c r="H115" s="29" t="s">
        <v>42</v>
      </c>
      <c r="I115" s="33" t="s">
        <v>230</v>
      </c>
    </row>
    <row r="116" spans="1:9" s="253" customFormat="1" ht="15.75" customHeight="1">
      <c r="A116" s="29" t="s">
        <v>231</v>
      </c>
      <c r="B116" s="30" t="s">
        <v>125</v>
      </c>
      <c r="C116" s="45" t="s">
        <v>126</v>
      </c>
      <c r="D116" s="32"/>
      <c r="E116" s="32">
        <v>0.255</v>
      </c>
      <c r="F116" s="28"/>
      <c r="G116" s="28">
        <v>189900</v>
      </c>
      <c r="H116" s="29" t="s">
        <v>60</v>
      </c>
      <c r="I116" s="33" t="s">
        <v>232</v>
      </c>
    </row>
    <row r="117" spans="1:9" s="251" customFormat="1" ht="15.75" customHeight="1">
      <c r="A117" s="29" t="s">
        <v>233</v>
      </c>
      <c r="B117" s="30" t="s">
        <v>138</v>
      </c>
      <c r="C117" s="45">
        <v>20</v>
      </c>
      <c r="D117" s="32"/>
      <c r="E117" s="32">
        <v>3.22</v>
      </c>
      <c r="F117" s="28"/>
      <c r="G117" s="28">
        <v>169900</v>
      </c>
      <c r="H117" s="29" t="s">
        <v>46</v>
      </c>
      <c r="I117" s="33" t="s">
        <v>52</v>
      </c>
    </row>
    <row r="118" spans="1:9" s="251" customFormat="1" ht="15.75" customHeight="1">
      <c r="A118" s="29" t="s">
        <v>234</v>
      </c>
      <c r="B118" s="30" t="s">
        <v>148</v>
      </c>
      <c r="C118" s="45">
        <v>20</v>
      </c>
      <c r="D118" s="35">
        <v>0.193</v>
      </c>
      <c r="E118" s="35"/>
      <c r="F118" s="28"/>
      <c r="G118" s="28">
        <v>159900</v>
      </c>
      <c r="H118" s="29" t="s">
        <v>24</v>
      </c>
      <c r="I118" s="33" t="s">
        <v>235</v>
      </c>
    </row>
    <row r="119" spans="1:9" s="248" customFormat="1" ht="15.75" customHeight="1">
      <c r="A119" s="29" t="s">
        <v>236</v>
      </c>
      <c r="B119" s="30" t="s">
        <v>125</v>
      </c>
      <c r="C119" s="45" t="s">
        <v>126</v>
      </c>
      <c r="D119" s="32">
        <v>0.155</v>
      </c>
      <c r="E119" s="32"/>
      <c r="F119" s="28"/>
      <c r="G119" s="28">
        <v>189900</v>
      </c>
      <c r="H119" s="29" t="s">
        <v>24</v>
      </c>
      <c r="I119" s="33" t="s">
        <v>237</v>
      </c>
    </row>
    <row r="120" spans="1:9" s="248" customFormat="1" ht="15.75" customHeight="1">
      <c r="A120" s="29" t="s">
        <v>238</v>
      </c>
      <c r="B120" s="30" t="s">
        <v>125</v>
      </c>
      <c r="C120" s="45" t="s">
        <v>126</v>
      </c>
      <c r="D120" s="32">
        <v>0.255</v>
      </c>
      <c r="E120" s="32"/>
      <c r="F120" s="28"/>
      <c r="G120" s="28">
        <v>189900</v>
      </c>
      <c r="H120" s="29" t="s">
        <v>24</v>
      </c>
      <c r="I120" s="33" t="s">
        <v>239</v>
      </c>
    </row>
    <row r="121" spans="1:9" s="248" customFormat="1" ht="15.75" customHeight="1">
      <c r="A121" s="29" t="s">
        <v>240</v>
      </c>
      <c r="B121" s="30" t="s">
        <v>148</v>
      </c>
      <c r="C121" s="45">
        <v>20</v>
      </c>
      <c r="D121" s="32"/>
      <c r="E121" s="32">
        <v>0.27</v>
      </c>
      <c r="F121" s="28"/>
      <c r="G121" s="28">
        <v>149900</v>
      </c>
      <c r="H121" s="29" t="s">
        <v>60</v>
      </c>
      <c r="I121" s="258" t="s">
        <v>241</v>
      </c>
    </row>
    <row r="122" spans="1:9" s="248" customFormat="1" ht="15.75" customHeight="1">
      <c r="A122" s="29" t="s">
        <v>242</v>
      </c>
      <c r="B122" s="30" t="s">
        <v>125</v>
      </c>
      <c r="C122" s="34">
        <v>10</v>
      </c>
      <c r="D122" s="35">
        <v>0.34900000000000003</v>
      </c>
      <c r="E122" s="48"/>
      <c r="F122" s="28"/>
      <c r="G122" s="28">
        <v>149900</v>
      </c>
      <c r="H122" s="29" t="s">
        <v>42</v>
      </c>
      <c r="I122" s="33" t="s">
        <v>243</v>
      </c>
    </row>
    <row r="123" spans="1:9" s="248" customFormat="1" ht="15.75" customHeight="1">
      <c r="A123" s="29" t="s">
        <v>242</v>
      </c>
      <c r="B123" s="30" t="s">
        <v>138</v>
      </c>
      <c r="C123" s="34">
        <v>20</v>
      </c>
      <c r="D123" s="35">
        <v>8.2240000000000002</v>
      </c>
      <c r="E123" s="35">
        <v>0.33</v>
      </c>
      <c r="F123" s="28"/>
      <c r="G123" s="28">
        <v>165900</v>
      </c>
      <c r="H123" s="29" t="s">
        <v>24</v>
      </c>
      <c r="I123" s="33" t="s">
        <v>244</v>
      </c>
    </row>
    <row r="124" spans="1:9" s="248" customFormat="1" ht="15.75" customHeight="1">
      <c r="A124" s="29" t="s">
        <v>245</v>
      </c>
      <c r="B124" s="30" t="s">
        <v>125</v>
      </c>
      <c r="C124" s="45" t="s">
        <v>32</v>
      </c>
      <c r="D124" s="35">
        <v>0.16800000000000001</v>
      </c>
      <c r="E124" s="50"/>
      <c r="F124" s="28" t="s">
        <v>246</v>
      </c>
      <c r="G124" s="28">
        <v>159900</v>
      </c>
      <c r="H124" s="29" t="s">
        <v>42</v>
      </c>
      <c r="I124" s="33" t="s">
        <v>247</v>
      </c>
    </row>
    <row r="125" spans="1:9" s="248" customFormat="1" ht="15.75" customHeight="1">
      <c r="A125" s="29" t="s">
        <v>248</v>
      </c>
      <c r="B125" s="29" t="s">
        <v>160</v>
      </c>
      <c r="C125" s="34">
        <v>10</v>
      </c>
      <c r="D125" s="35">
        <v>2.8000000000000001E-2</v>
      </c>
      <c r="E125" s="32"/>
      <c r="F125" s="28"/>
      <c r="G125" s="28">
        <v>49900</v>
      </c>
      <c r="H125" s="29" t="s">
        <v>37</v>
      </c>
      <c r="I125" s="33" t="s">
        <v>249</v>
      </c>
    </row>
    <row r="126" spans="1:9" s="248" customFormat="1" ht="15.75" customHeight="1">
      <c r="A126" s="29" t="s">
        <v>248</v>
      </c>
      <c r="B126" s="30" t="s">
        <v>125</v>
      </c>
      <c r="C126" s="45">
        <v>10</v>
      </c>
      <c r="D126" s="35">
        <v>0.35</v>
      </c>
      <c r="E126" s="36"/>
      <c r="F126" s="28" t="s">
        <v>250</v>
      </c>
      <c r="G126" s="28">
        <v>152900</v>
      </c>
      <c r="H126" s="29" t="s">
        <v>42</v>
      </c>
      <c r="I126" s="33" t="s">
        <v>1532</v>
      </c>
    </row>
    <row r="127" spans="1:9" s="248" customFormat="1" ht="15.75" customHeight="1">
      <c r="A127" s="29" t="s">
        <v>251</v>
      </c>
      <c r="B127" s="30" t="s">
        <v>125</v>
      </c>
      <c r="C127" s="45">
        <v>20</v>
      </c>
      <c r="D127" s="32"/>
      <c r="E127" s="32">
        <v>12.7</v>
      </c>
      <c r="F127" s="28"/>
      <c r="G127" s="28">
        <v>166900</v>
      </c>
      <c r="H127" s="29" t="s">
        <v>46</v>
      </c>
      <c r="I127" s="33" t="s">
        <v>252</v>
      </c>
    </row>
    <row r="128" spans="1:9" s="253" customFormat="1" ht="15.75" customHeight="1">
      <c r="A128" s="29" t="s">
        <v>253</v>
      </c>
      <c r="B128" s="30" t="s">
        <v>125</v>
      </c>
      <c r="C128" s="45" t="s">
        <v>254</v>
      </c>
      <c r="D128" s="35">
        <v>0.23</v>
      </c>
      <c r="E128" s="48"/>
      <c r="F128" s="28"/>
      <c r="G128" s="28">
        <v>159900</v>
      </c>
      <c r="H128" s="29" t="s">
        <v>42</v>
      </c>
      <c r="I128" s="33" t="s">
        <v>255</v>
      </c>
    </row>
    <row r="129" spans="1:9" s="254" customFormat="1" ht="15.75" customHeight="1">
      <c r="A129" s="29" t="s">
        <v>256</v>
      </c>
      <c r="B129" s="30" t="s">
        <v>125</v>
      </c>
      <c r="C129" s="45">
        <v>20</v>
      </c>
      <c r="D129" s="35">
        <v>154.80000000000001</v>
      </c>
      <c r="E129" s="35"/>
      <c r="F129" s="28" t="s">
        <v>257</v>
      </c>
      <c r="G129" s="28">
        <v>144900</v>
      </c>
      <c r="H129" s="29" t="s">
        <v>24</v>
      </c>
      <c r="I129" s="33" t="s">
        <v>258</v>
      </c>
    </row>
    <row r="130" spans="1:9" s="248" customFormat="1" ht="15.75" customHeight="1">
      <c r="A130" s="29" t="s">
        <v>259</v>
      </c>
      <c r="B130" s="30" t="s">
        <v>125</v>
      </c>
      <c r="C130" s="45">
        <v>20</v>
      </c>
      <c r="D130" s="32">
        <v>7.3550000000000004</v>
      </c>
      <c r="E130" s="32">
        <v>117.35</v>
      </c>
      <c r="F130" s="28"/>
      <c r="G130" s="28">
        <v>166900</v>
      </c>
      <c r="H130" s="29" t="s">
        <v>24</v>
      </c>
      <c r="I130" s="259" t="s">
        <v>1526</v>
      </c>
    </row>
    <row r="131" spans="1:9" s="248" customFormat="1" ht="15.75" customHeight="1">
      <c r="A131" s="29" t="s">
        <v>260</v>
      </c>
      <c r="B131" s="30" t="s">
        <v>148</v>
      </c>
      <c r="C131" s="45" t="s">
        <v>115</v>
      </c>
      <c r="D131" s="35">
        <v>0.97199999999999998</v>
      </c>
      <c r="E131" s="48"/>
      <c r="F131" s="28" t="s">
        <v>261</v>
      </c>
      <c r="G131" s="28">
        <v>188900</v>
      </c>
      <c r="H131" s="29" t="s">
        <v>42</v>
      </c>
      <c r="I131" s="33" t="s">
        <v>262</v>
      </c>
    </row>
    <row r="132" spans="1:9" s="248" customFormat="1" ht="15.75" customHeight="1">
      <c r="A132" s="29" t="s">
        <v>263</v>
      </c>
      <c r="B132" s="30" t="s">
        <v>138</v>
      </c>
      <c r="C132" s="45" t="s">
        <v>212</v>
      </c>
      <c r="D132" s="35"/>
      <c r="E132" s="35">
        <v>33</v>
      </c>
      <c r="F132" s="28"/>
      <c r="G132" s="28">
        <v>177900</v>
      </c>
      <c r="H132" s="29" t="s">
        <v>46</v>
      </c>
      <c r="I132" s="33" t="s">
        <v>264</v>
      </c>
    </row>
    <row r="133" spans="1:9" s="248" customFormat="1" ht="15.75" customHeight="1">
      <c r="A133" s="29" t="s">
        <v>265</v>
      </c>
      <c r="B133" s="30" t="s">
        <v>138</v>
      </c>
      <c r="C133" s="45" t="s">
        <v>32</v>
      </c>
      <c r="D133" s="35"/>
      <c r="E133" s="35">
        <v>4.63</v>
      </c>
      <c r="F133" s="28"/>
      <c r="G133" s="28">
        <v>169900</v>
      </c>
      <c r="H133" s="29" t="s">
        <v>46</v>
      </c>
      <c r="I133" s="33" t="s">
        <v>266</v>
      </c>
    </row>
    <row r="134" spans="1:9" s="248" customFormat="1" ht="15.75" customHeight="1">
      <c r="A134" s="29" t="s">
        <v>267</v>
      </c>
      <c r="B134" s="30" t="s">
        <v>125</v>
      </c>
      <c r="C134" s="45">
        <v>20</v>
      </c>
      <c r="D134" s="32"/>
      <c r="E134" s="32">
        <v>0.04</v>
      </c>
      <c r="F134" s="28"/>
      <c r="G134" s="28">
        <v>164900</v>
      </c>
      <c r="H134" s="29" t="s">
        <v>46</v>
      </c>
      <c r="I134" s="33" t="s">
        <v>268</v>
      </c>
    </row>
    <row r="135" spans="1:9" s="248" customFormat="1" ht="15.75" customHeight="1">
      <c r="A135" s="29" t="s">
        <v>267</v>
      </c>
      <c r="B135" s="30" t="s">
        <v>125</v>
      </c>
      <c r="C135" s="45" t="s">
        <v>32</v>
      </c>
      <c r="D135" s="32">
        <v>4.1520000000000001</v>
      </c>
      <c r="E135" s="32"/>
      <c r="F135" s="28" t="s">
        <v>269</v>
      </c>
      <c r="G135" s="28">
        <v>149900</v>
      </c>
      <c r="H135" s="29" t="s">
        <v>42</v>
      </c>
      <c r="I135" s="33" t="s">
        <v>270</v>
      </c>
    </row>
    <row r="136" spans="1:9" s="248" customFormat="1" ht="15.75" customHeight="1">
      <c r="A136" s="29" t="s">
        <v>271</v>
      </c>
      <c r="B136" s="30" t="s">
        <v>125</v>
      </c>
      <c r="C136" s="34" t="s">
        <v>218</v>
      </c>
      <c r="D136" s="35">
        <v>0.126</v>
      </c>
      <c r="E136" s="36"/>
      <c r="F136" s="28"/>
      <c r="G136" s="28">
        <v>159900</v>
      </c>
      <c r="H136" s="29" t="s">
        <v>42</v>
      </c>
      <c r="I136" s="33" t="s">
        <v>272</v>
      </c>
    </row>
    <row r="137" spans="1:9" s="248" customFormat="1" ht="15.75" customHeight="1">
      <c r="A137" s="29" t="s">
        <v>271</v>
      </c>
      <c r="B137" s="30" t="s">
        <v>125</v>
      </c>
      <c r="C137" s="34">
        <v>10</v>
      </c>
      <c r="D137" s="35">
        <v>0.13500000000000001</v>
      </c>
      <c r="E137" s="48"/>
      <c r="F137" s="28"/>
      <c r="G137" s="28">
        <v>155900</v>
      </c>
      <c r="H137" s="29" t="s">
        <v>24</v>
      </c>
      <c r="I137" s="33" t="s">
        <v>273</v>
      </c>
    </row>
    <row r="138" spans="1:9" s="248" customFormat="1" ht="15.75" customHeight="1">
      <c r="A138" s="29" t="s">
        <v>274</v>
      </c>
      <c r="B138" s="30" t="s">
        <v>125</v>
      </c>
      <c r="C138" s="34">
        <v>20</v>
      </c>
      <c r="D138" s="35">
        <v>6.0000000000000001E-3</v>
      </c>
      <c r="E138" s="32"/>
      <c r="F138" s="28" t="s">
        <v>41</v>
      </c>
      <c r="G138" s="28">
        <v>99900</v>
      </c>
      <c r="H138" s="29" t="s">
        <v>42</v>
      </c>
      <c r="I138" s="33" t="s">
        <v>275</v>
      </c>
    </row>
    <row r="139" spans="1:9" s="248" customFormat="1" ht="15.75" customHeight="1">
      <c r="A139" s="29" t="s">
        <v>276</v>
      </c>
      <c r="B139" s="30" t="s">
        <v>125</v>
      </c>
      <c r="C139" s="34">
        <v>20</v>
      </c>
      <c r="D139" s="35"/>
      <c r="E139" s="32">
        <v>8.1</v>
      </c>
      <c r="F139" s="28"/>
      <c r="G139" s="28">
        <v>149900</v>
      </c>
      <c r="H139" s="29" t="s">
        <v>46</v>
      </c>
      <c r="I139" s="33" t="s">
        <v>277</v>
      </c>
    </row>
    <row r="140" spans="1:9" s="248" customFormat="1" ht="15.75" customHeight="1">
      <c r="A140" s="29" t="s">
        <v>276</v>
      </c>
      <c r="B140" s="30" t="s">
        <v>148</v>
      </c>
      <c r="C140" s="34" t="s">
        <v>32</v>
      </c>
      <c r="D140" s="35">
        <v>0.46300000000000002</v>
      </c>
      <c r="E140" s="32"/>
      <c r="F140" s="28" t="s">
        <v>224</v>
      </c>
      <c r="G140" s="28">
        <v>149900</v>
      </c>
      <c r="H140" s="29" t="s">
        <v>42</v>
      </c>
      <c r="I140" s="33" t="s">
        <v>278</v>
      </c>
    </row>
    <row r="141" spans="1:9" s="248" customFormat="1" ht="15.75" customHeight="1">
      <c r="A141" s="29" t="s">
        <v>276</v>
      </c>
      <c r="B141" s="30" t="s">
        <v>125</v>
      </c>
      <c r="C141" s="34" t="s">
        <v>104</v>
      </c>
      <c r="D141" s="32"/>
      <c r="E141" s="32">
        <v>6.2679999999999998</v>
      </c>
      <c r="F141" s="28"/>
      <c r="G141" s="28">
        <v>159900</v>
      </c>
      <c r="H141" s="29" t="s">
        <v>24</v>
      </c>
      <c r="I141" s="33" t="s">
        <v>279</v>
      </c>
    </row>
    <row r="142" spans="1:9" s="248" customFormat="1" ht="15.75" customHeight="1">
      <c r="A142" s="29" t="s">
        <v>280</v>
      </c>
      <c r="B142" s="30" t="s">
        <v>125</v>
      </c>
      <c r="C142" s="34">
        <v>20</v>
      </c>
      <c r="D142" s="35">
        <v>0.41300000000000003</v>
      </c>
      <c r="E142" s="36"/>
      <c r="F142" s="28" t="s">
        <v>41</v>
      </c>
      <c r="G142" s="28">
        <v>99900</v>
      </c>
      <c r="H142" s="29" t="s">
        <v>42</v>
      </c>
      <c r="I142" s="33" t="s">
        <v>281</v>
      </c>
    </row>
    <row r="143" spans="1:9" s="248" customFormat="1" ht="15.75" customHeight="1">
      <c r="A143" s="29" t="s">
        <v>282</v>
      </c>
      <c r="B143" s="30" t="s">
        <v>125</v>
      </c>
      <c r="C143" s="34">
        <v>10</v>
      </c>
      <c r="D143" s="32">
        <v>0.73699999999999999</v>
      </c>
      <c r="E143" s="49"/>
      <c r="F143" s="28" t="s">
        <v>283</v>
      </c>
      <c r="G143" s="28">
        <v>157900</v>
      </c>
      <c r="H143" s="29" t="s">
        <v>24</v>
      </c>
      <c r="I143" s="33" t="s">
        <v>284</v>
      </c>
    </row>
    <row r="144" spans="1:9" s="248" customFormat="1" ht="15.75" customHeight="1">
      <c r="A144" s="29" t="s">
        <v>282</v>
      </c>
      <c r="B144" s="30" t="s">
        <v>125</v>
      </c>
      <c r="C144" s="34" t="s">
        <v>32</v>
      </c>
      <c r="D144" s="35">
        <v>1.264</v>
      </c>
      <c r="E144" s="36"/>
      <c r="F144" s="28" t="s">
        <v>285</v>
      </c>
      <c r="G144" s="28">
        <v>149900</v>
      </c>
      <c r="H144" s="29" t="s">
        <v>42</v>
      </c>
      <c r="I144" s="33" t="s">
        <v>286</v>
      </c>
    </row>
    <row r="145" spans="1:9" s="248" customFormat="1" ht="15.75" customHeight="1">
      <c r="A145" s="29" t="s">
        <v>282</v>
      </c>
      <c r="B145" s="30" t="s">
        <v>125</v>
      </c>
      <c r="C145" s="34" t="s">
        <v>218</v>
      </c>
      <c r="D145" s="35">
        <v>0.65</v>
      </c>
      <c r="E145" s="36"/>
      <c r="F145" s="28" t="s">
        <v>250</v>
      </c>
      <c r="G145" s="28">
        <v>159900</v>
      </c>
      <c r="H145" s="29" t="s">
        <v>42</v>
      </c>
      <c r="I145" s="33" t="s">
        <v>287</v>
      </c>
    </row>
    <row r="146" spans="1:9" s="251" customFormat="1" ht="15.75" customHeight="1">
      <c r="A146" s="29" t="s">
        <v>288</v>
      </c>
      <c r="B146" s="30" t="s">
        <v>125</v>
      </c>
      <c r="C146" s="34">
        <v>20</v>
      </c>
      <c r="D146" s="35">
        <v>0.41300000000000003</v>
      </c>
      <c r="E146" s="36"/>
      <c r="F146" s="28" t="s">
        <v>41</v>
      </c>
      <c r="G146" s="28">
        <v>99900</v>
      </c>
      <c r="H146" s="29" t="s">
        <v>42</v>
      </c>
      <c r="I146" s="33" t="s">
        <v>281</v>
      </c>
    </row>
    <row r="147" spans="1:9" s="251" customFormat="1" ht="15.75" customHeight="1">
      <c r="A147" s="29" t="s">
        <v>289</v>
      </c>
      <c r="B147" s="30" t="s">
        <v>138</v>
      </c>
      <c r="C147" s="34">
        <v>20</v>
      </c>
      <c r="D147" s="35">
        <v>3.22</v>
      </c>
      <c r="E147" s="36"/>
      <c r="F147" s="28"/>
      <c r="G147" s="28">
        <v>169900</v>
      </c>
      <c r="H147" s="29" t="s">
        <v>46</v>
      </c>
      <c r="I147" s="33" t="s">
        <v>52</v>
      </c>
    </row>
    <row r="148" spans="1:9" s="251" customFormat="1" ht="15.75" customHeight="1">
      <c r="A148" s="29" t="s">
        <v>290</v>
      </c>
      <c r="B148" s="30" t="s">
        <v>138</v>
      </c>
      <c r="C148" s="34">
        <v>20</v>
      </c>
      <c r="D148" s="35"/>
      <c r="E148" s="32">
        <v>15.395</v>
      </c>
      <c r="F148" s="28"/>
      <c r="G148" s="28">
        <v>158900</v>
      </c>
      <c r="H148" s="29" t="s">
        <v>291</v>
      </c>
      <c r="I148" s="33" t="s">
        <v>292</v>
      </c>
    </row>
    <row r="149" spans="1:9" s="251" customFormat="1" ht="15.75" customHeight="1">
      <c r="A149" s="29" t="s">
        <v>293</v>
      </c>
      <c r="B149" s="30" t="s">
        <v>125</v>
      </c>
      <c r="C149" s="34" t="s">
        <v>32</v>
      </c>
      <c r="D149" s="35">
        <v>0.19400000000000001</v>
      </c>
      <c r="E149" s="48"/>
      <c r="F149" s="28"/>
      <c r="G149" s="28">
        <v>139900</v>
      </c>
      <c r="H149" s="29" t="s">
        <v>42</v>
      </c>
      <c r="I149" s="33" t="s">
        <v>294</v>
      </c>
    </row>
    <row r="150" spans="1:9" s="248" customFormat="1" ht="15.75" customHeight="1">
      <c r="A150" s="29" t="s">
        <v>295</v>
      </c>
      <c r="B150" s="30" t="s">
        <v>125</v>
      </c>
      <c r="C150" s="34" t="s">
        <v>296</v>
      </c>
      <c r="D150" s="32">
        <v>3.1030000000000002</v>
      </c>
      <c r="E150" s="32"/>
      <c r="F150" s="28"/>
      <c r="G150" s="28">
        <v>169900</v>
      </c>
      <c r="H150" s="29" t="s">
        <v>24</v>
      </c>
      <c r="I150" s="33" t="s">
        <v>297</v>
      </c>
    </row>
    <row r="151" spans="1:9" s="248" customFormat="1" ht="15.75" customHeight="1">
      <c r="A151" s="29" t="s">
        <v>298</v>
      </c>
      <c r="B151" s="30" t="s">
        <v>125</v>
      </c>
      <c r="C151" s="34" t="s">
        <v>296</v>
      </c>
      <c r="D151" s="35">
        <v>15.813000000000001</v>
      </c>
      <c r="E151" s="35"/>
      <c r="F151" s="28"/>
      <c r="G151" s="28">
        <v>166900</v>
      </c>
      <c r="H151" s="29" t="s">
        <v>24</v>
      </c>
      <c r="I151" s="33" t="s">
        <v>299</v>
      </c>
    </row>
    <row r="152" spans="1:9" s="251" customFormat="1" ht="15.75" customHeight="1">
      <c r="A152" s="29" t="s">
        <v>300</v>
      </c>
      <c r="B152" s="30" t="s">
        <v>125</v>
      </c>
      <c r="C152" s="34" t="s">
        <v>296</v>
      </c>
      <c r="D152" s="32">
        <v>7.5190000000000001</v>
      </c>
      <c r="E152" s="32"/>
      <c r="F152" s="28"/>
      <c r="G152" s="28">
        <v>169900</v>
      </c>
      <c r="H152" s="29" t="s">
        <v>24</v>
      </c>
      <c r="I152" s="33" t="s">
        <v>297</v>
      </c>
    </row>
    <row r="153" spans="1:9" s="248" customFormat="1" ht="15.75" customHeight="1">
      <c r="A153" s="29" t="s">
        <v>301</v>
      </c>
      <c r="B153" s="30" t="s">
        <v>125</v>
      </c>
      <c r="C153" s="34" t="s">
        <v>296</v>
      </c>
      <c r="D153" s="32">
        <v>4.8</v>
      </c>
      <c r="E153" s="32"/>
      <c r="F153" s="28"/>
      <c r="G153" s="28">
        <v>166900</v>
      </c>
      <c r="H153" s="29" t="s">
        <v>24</v>
      </c>
      <c r="I153" s="33" t="s">
        <v>302</v>
      </c>
    </row>
    <row r="154" spans="1:9" s="248" customFormat="1" ht="15.75" customHeight="1">
      <c r="A154" s="29" t="s">
        <v>303</v>
      </c>
      <c r="B154" s="30" t="s">
        <v>125</v>
      </c>
      <c r="C154" s="34" t="s">
        <v>296</v>
      </c>
      <c r="D154" s="35">
        <v>6.2140000000000004</v>
      </c>
      <c r="E154" s="32"/>
      <c r="F154" s="28"/>
      <c r="G154" s="28">
        <v>169900</v>
      </c>
      <c r="H154" s="29" t="s">
        <v>24</v>
      </c>
      <c r="I154" s="33" t="s">
        <v>304</v>
      </c>
    </row>
    <row r="155" spans="1:9" s="253" customFormat="1" ht="15.75" customHeight="1">
      <c r="A155" s="29" t="s">
        <v>305</v>
      </c>
      <c r="B155" s="30" t="s">
        <v>125</v>
      </c>
      <c r="C155" s="34">
        <v>20</v>
      </c>
      <c r="D155" s="35"/>
      <c r="E155" s="32">
        <v>3.4950000000000001</v>
      </c>
      <c r="F155" s="28"/>
      <c r="G155" s="28">
        <v>166900</v>
      </c>
      <c r="H155" s="29" t="s">
        <v>60</v>
      </c>
      <c r="I155" s="33" t="s">
        <v>306</v>
      </c>
    </row>
    <row r="156" spans="1:9" s="251" customFormat="1" ht="15.75" customHeight="1">
      <c r="A156" s="29" t="s">
        <v>305</v>
      </c>
      <c r="B156" s="30" t="s">
        <v>125</v>
      </c>
      <c r="C156" s="34" t="s">
        <v>296</v>
      </c>
      <c r="D156" s="35">
        <v>7.9980000000000002</v>
      </c>
      <c r="E156" s="32"/>
      <c r="F156" s="28"/>
      <c r="G156" s="28">
        <v>169900</v>
      </c>
      <c r="H156" s="29" t="s">
        <v>24</v>
      </c>
      <c r="I156" s="33" t="s">
        <v>307</v>
      </c>
    </row>
    <row r="157" spans="1:9" s="251" customFormat="1" ht="15.75" customHeight="1">
      <c r="A157" s="29" t="s">
        <v>308</v>
      </c>
      <c r="B157" s="30" t="s">
        <v>125</v>
      </c>
      <c r="C157" s="34" t="s">
        <v>296</v>
      </c>
      <c r="D157" s="35"/>
      <c r="E157" s="35">
        <v>6.4589999999999996</v>
      </c>
      <c r="F157" s="28"/>
      <c r="G157" s="28">
        <v>169900</v>
      </c>
      <c r="H157" s="29" t="s">
        <v>24</v>
      </c>
      <c r="I157" s="33" t="s">
        <v>307</v>
      </c>
    </row>
    <row r="158" spans="1:9" s="251" customFormat="1" ht="15.75" customHeight="1">
      <c r="A158" s="29" t="s">
        <v>309</v>
      </c>
      <c r="B158" s="30" t="s">
        <v>138</v>
      </c>
      <c r="C158" s="34">
        <v>20</v>
      </c>
      <c r="D158" s="35"/>
      <c r="E158" s="35">
        <v>13.1</v>
      </c>
      <c r="F158" s="28"/>
      <c r="G158" s="28">
        <v>149900</v>
      </c>
      <c r="H158" s="29" t="s">
        <v>46</v>
      </c>
      <c r="I158" s="33" t="s">
        <v>310</v>
      </c>
    </row>
    <row r="159" spans="1:9" s="251" customFormat="1" ht="15.75" customHeight="1">
      <c r="A159" s="29" t="s">
        <v>311</v>
      </c>
      <c r="B159" s="30" t="s">
        <v>125</v>
      </c>
      <c r="C159" s="34" t="s">
        <v>115</v>
      </c>
      <c r="D159" s="35">
        <v>0.17599999999999999</v>
      </c>
      <c r="E159" s="32"/>
      <c r="F159" s="28" t="s">
        <v>41</v>
      </c>
      <c r="G159" s="28">
        <v>99900</v>
      </c>
      <c r="H159" s="29" t="s">
        <v>42</v>
      </c>
      <c r="I159" s="33" t="s">
        <v>312</v>
      </c>
    </row>
    <row r="160" spans="1:9" s="251" customFormat="1" ht="15.75" customHeight="1">
      <c r="A160" s="29" t="s">
        <v>313</v>
      </c>
      <c r="B160" s="30" t="s">
        <v>148</v>
      </c>
      <c r="C160" s="34">
        <v>20</v>
      </c>
      <c r="D160" s="35">
        <v>8.58</v>
      </c>
      <c r="E160" s="32">
        <v>4.5750000000000002</v>
      </c>
      <c r="F160" s="28"/>
      <c r="G160" s="28">
        <v>164900</v>
      </c>
      <c r="H160" s="29" t="s">
        <v>314</v>
      </c>
      <c r="I160" s="33" t="s">
        <v>315</v>
      </c>
    </row>
    <row r="161" spans="1:9" s="251" customFormat="1" ht="15.75" customHeight="1">
      <c r="A161" s="29" t="s">
        <v>316</v>
      </c>
      <c r="B161" s="30" t="s">
        <v>138</v>
      </c>
      <c r="C161" s="34">
        <v>20</v>
      </c>
      <c r="D161" s="35"/>
      <c r="E161" s="32">
        <v>2.4750000000000001</v>
      </c>
      <c r="F161" s="28"/>
      <c r="G161" s="28">
        <v>155900</v>
      </c>
      <c r="H161" s="29" t="s">
        <v>317</v>
      </c>
      <c r="I161" s="33" t="s">
        <v>318</v>
      </c>
    </row>
    <row r="162" spans="1:9" s="251" customFormat="1" ht="15.75" customHeight="1">
      <c r="A162" s="29" t="s">
        <v>319</v>
      </c>
      <c r="B162" s="30" t="s">
        <v>320</v>
      </c>
      <c r="C162" s="51">
        <v>20</v>
      </c>
      <c r="D162" s="35">
        <v>5</v>
      </c>
      <c r="E162" s="32"/>
      <c r="F162" s="28">
        <v>69900</v>
      </c>
      <c r="G162" s="28">
        <v>72900</v>
      </c>
      <c r="H162" s="29" t="s">
        <v>321</v>
      </c>
      <c r="I162" s="33" t="s">
        <v>322</v>
      </c>
    </row>
    <row r="163" spans="1:9" s="251" customFormat="1" ht="15.75" customHeight="1">
      <c r="A163" s="29" t="s">
        <v>323</v>
      </c>
      <c r="B163" s="30" t="s">
        <v>125</v>
      </c>
      <c r="C163" s="45">
        <v>20</v>
      </c>
      <c r="D163" s="35">
        <v>19.024999999999999</v>
      </c>
      <c r="E163" s="35"/>
      <c r="F163" s="28"/>
      <c r="G163" s="28">
        <v>164900</v>
      </c>
      <c r="H163" s="29" t="s">
        <v>24</v>
      </c>
      <c r="I163" s="33" t="s">
        <v>324</v>
      </c>
    </row>
    <row r="164" spans="1:9" s="251" customFormat="1" ht="15.75" customHeight="1">
      <c r="A164" s="52" t="s">
        <v>325</v>
      </c>
      <c r="B164" s="30" t="s">
        <v>125</v>
      </c>
      <c r="C164" s="45">
        <v>20</v>
      </c>
      <c r="D164" s="35">
        <v>7.0000000000000007E-2</v>
      </c>
      <c r="E164" s="32"/>
      <c r="F164" s="28"/>
      <c r="G164" s="28">
        <v>39900</v>
      </c>
      <c r="H164" s="29" t="s">
        <v>37</v>
      </c>
      <c r="I164" s="33" t="s">
        <v>326</v>
      </c>
    </row>
    <row r="165" spans="1:9" s="248" customFormat="1" ht="15.75" customHeight="1">
      <c r="A165" s="52" t="s">
        <v>327</v>
      </c>
      <c r="B165" s="30" t="s">
        <v>125</v>
      </c>
      <c r="C165" s="45">
        <v>20</v>
      </c>
      <c r="D165" s="35">
        <v>2.2450000000000001</v>
      </c>
      <c r="E165" s="32"/>
      <c r="F165" s="28"/>
      <c r="G165" s="28">
        <v>99900</v>
      </c>
      <c r="H165" s="29" t="s">
        <v>37</v>
      </c>
      <c r="I165" s="33" t="s">
        <v>328</v>
      </c>
    </row>
    <row r="166" spans="1:9" s="248" customFormat="1" ht="15.75" customHeight="1">
      <c r="A166" s="29" t="s">
        <v>329</v>
      </c>
      <c r="B166" s="30" t="s">
        <v>148</v>
      </c>
      <c r="C166" s="34">
        <v>20</v>
      </c>
      <c r="D166" s="35">
        <v>0.58099999999999996</v>
      </c>
      <c r="E166" s="32"/>
      <c r="F166" s="28"/>
      <c r="G166" s="28">
        <v>139900</v>
      </c>
      <c r="H166" s="29" t="s">
        <v>24</v>
      </c>
      <c r="I166" s="33" t="s">
        <v>330</v>
      </c>
    </row>
    <row r="167" spans="1:9" s="248" customFormat="1" ht="15.75" customHeight="1">
      <c r="A167" s="29" t="s">
        <v>329</v>
      </c>
      <c r="B167" s="30" t="s">
        <v>138</v>
      </c>
      <c r="C167" s="34">
        <v>20</v>
      </c>
      <c r="D167" s="35">
        <v>21.99</v>
      </c>
      <c r="E167" s="32">
        <v>5</v>
      </c>
      <c r="F167" s="28"/>
      <c r="G167" s="28">
        <v>165900</v>
      </c>
      <c r="H167" s="29" t="s">
        <v>37</v>
      </c>
      <c r="I167" s="33" t="s">
        <v>331</v>
      </c>
    </row>
    <row r="168" spans="1:9" s="251" customFormat="1" ht="15.75" customHeight="1">
      <c r="A168" s="29" t="s">
        <v>329</v>
      </c>
      <c r="B168" s="30" t="s">
        <v>148</v>
      </c>
      <c r="C168" s="34" t="s">
        <v>32</v>
      </c>
      <c r="D168" s="35">
        <v>1.004</v>
      </c>
      <c r="E168" s="53"/>
      <c r="F168" s="28"/>
      <c r="G168" s="28">
        <v>149900</v>
      </c>
      <c r="H168" s="29" t="s">
        <v>42</v>
      </c>
      <c r="I168" s="33" t="s">
        <v>332</v>
      </c>
    </row>
    <row r="169" spans="1:9" s="248" customFormat="1" ht="15.75" customHeight="1">
      <c r="A169" s="29" t="s">
        <v>333</v>
      </c>
      <c r="B169" s="30" t="s">
        <v>138</v>
      </c>
      <c r="C169" s="34" t="s">
        <v>32</v>
      </c>
      <c r="D169" s="35">
        <v>4.3</v>
      </c>
      <c r="E169" s="53"/>
      <c r="F169" s="28"/>
      <c r="G169" s="28">
        <v>169900</v>
      </c>
      <c r="H169" s="29" t="s">
        <v>46</v>
      </c>
      <c r="I169" s="33" t="s">
        <v>334</v>
      </c>
    </row>
    <row r="170" spans="1:9" s="248" customFormat="1" ht="15.75" customHeight="1">
      <c r="A170" s="29" t="s">
        <v>333</v>
      </c>
      <c r="B170" s="30" t="s">
        <v>125</v>
      </c>
      <c r="C170" s="34" t="s">
        <v>115</v>
      </c>
      <c r="D170" s="35">
        <v>0.7</v>
      </c>
      <c r="E170" s="48"/>
      <c r="F170" s="28"/>
      <c r="G170" s="28">
        <v>240900</v>
      </c>
      <c r="H170" s="29" t="s">
        <v>37</v>
      </c>
      <c r="I170" s="33" t="s">
        <v>335</v>
      </c>
    </row>
    <row r="171" spans="1:9" s="248" customFormat="1" ht="15.75" customHeight="1">
      <c r="A171" s="29" t="s">
        <v>336</v>
      </c>
      <c r="B171" s="30" t="s">
        <v>138</v>
      </c>
      <c r="C171" s="34">
        <v>20</v>
      </c>
      <c r="D171" s="35">
        <v>6</v>
      </c>
      <c r="E171" s="35">
        <v>28.960999999999999</v>
      </c>
      <c r="F171" s="28"/>
      <c r="G171" s="28">
        <v>159900</v>
      </c>
      <c r="H171" s="29" t="s">
        <v>24</v>
      </c>
      <c r="I171" s="33" t="s">
        <v>337</v>
      </c>
    </row>
    <row r="172" spans="1:9" s="248" customFormat="1" ht="15.75" customHeight="1">
      <c r="A172" s="52" t="s">
        <v>338</v>
      </c>
      <c r="B172" s="30" t="s">
        <v>125</v>
      </c>
      <c r="C172" s="45" t="s">
        <v>32</v>
      </c>
      <c r="D172" s="35">
        <v>0.23500000000000001</v>
      </c>
      <c r="E172" s="32"/>
      <c r="F172" s="28"/>
      <c r="G172" s="28">
        <v>99900</v>
      </c>
      <c r="H172" s="29" t="s">
        <v>37</v>
      </c>
      <c r="I172" s="33" t="s">
        <v>339</v>
      </c>
    </row>
    <row r="173" spans="1:9" s="248" customFormat="1" ht="15.75" customHeight="1">
      <c r="A173" s="29" t="s">
        <v>340</v>
      </c>
      <c r="B173" s="30" t="s">
        <v>125</v>
      </c>
      <c r="C173" s="34" t="s">
        <v>32</v>
      </c>
      <c r="D173" s="35">
        <v>9.8000000000000004E-2</v>
      </c>
      <c r="E173" s="50"/>
      <c r="F173" s="28"/>
      <c r="G173" s="28">
        <v>119900</v>
      </c>
      <c r="H173" s="29" t="s">
        <v>42</v>
      </c>
      <c r="I173" s="33" t="s">
        <v>341</v>
      </c>
    </row>
    <row r="174" spans="1:9" s="248" customFormat="1" ht="15.75" customHeight="1">
      <c r="A174" s="52" t="s">
        <v>342</v>
      </c>
      <c r="B174" s="30" t="s">
        <v>148</v>
      </c>
      <c r="C174" s="45">
        <v>20</v>
      </c>
      <c r="D174" s="35"/>
      <c r="E174" s="32">
        <v>10.5</v>
      </c>
      <c r="F174" s="28"/>
      <c r="G174" s="28">
        <v>169900</v>
      </c>
      <c r="H174" s="29" t="s">
        <v>46</v>
      </c>
      <c r="I174" s="33" t="s">
        <v>343</v>
      </c>
    </row>
    <row r="175" spans="1:9" s="248" customFormat="1" ht="15.75" customHeight="1">
      <c r="A175" s="52" t="s">
        <v>344</v>
      </c>
      <c r="B175" s="30" t="s">
        <v>125</v>
      </c>
      <c r="C175" s="45" t="s">
        <v>32</v>
      </c>
      <c r="D175" s="35">
        <v>0.191</v>
      </c>
      <c r="E175" s="32"/>
      <c r="F175" s="28"/>
      <c r="G175" s="28">
        <v>99900</v>
      </c>
      <c r="H175" s="29" t="s">
        <v>37</v>
      </c>
      <c r="I175" s="33" t="s">
        <v>345</v>
      </c>
    </row>
    <row r="176" spans="1:9" s="248" customFormat="1" ht="15.75" customHeight="1">
      <c r="A176" s="29" t="s">
        <v>346</v>
      </c>
      <c r="B176" s="30" t="s">
        <v>148</v>
      </c>
      <c r="C176" s="45">
        <v>20</v>
      </c>
      <c r="D176" s="35"/>
      <c r="E176" s="32">
        <v>0.2</v>
      </c>
      <c r="F176" s="28"/>
      <c r="G176" s="28">
        <v>159900</v>
      </c>
      <c r="H176" s="29" t="s">
        <v>46</v>
      </c>
      <c r="I176" s="33" t="s">
        <v>347</v>
      </c>
    </row>
    <row r="177" spans="1:9" s="248" customFormat="1" ht="15.75" customHeight="1">
      <c r="A177" s="29" t="s">
        <v>348</v>
      </c>
      <c r="B177" s="30" t="s">
        <v>148</v>
      </c>
      <c r="C177" s="34">
        <v>20</v>
      </c>
      <c r="D177" s="35"/>
      <c r="E177" s="35">
        <v>1.1400000000000001</v>
      </c>
      <c r="F177" s="28"/>
      <c r="G177" s="28">
        <v>165900</v>
      </c>
      <c r="H177" s="29" t="s">
        <v>46</v>
      </c>
      <c r="I177" s="33" t="s">
        <v>349</v>
      </c>
    </row>
    <row r="178" spans="1:9" s="248" customFormat="1" ht="15.75" customHeight="1">
      <c r="A178" s="29" t="s">
        <v>350</v>
      </c>
      <c r="B178" s="30" t="s">
        <v>40</v>
      </c>
      <c r="C178" s="34" t="s">
        <v>351</v>
      </c>
      <c r="D178" s="35">
        <v>0.14000000000000001</v>
      </c>
      <c r="E178" s="32"/>
      <c r="F178" s="28" t="s">
        <v>65</v>
      </c>
      <c r="G178" s="28">
        <v>129900</v>
      </c>
      <c r="H178" s="29" t="s">
        <v>42</v>
      </c>
      <c r="I178" s="33" t="s">
        <v>352</v>
      </c>
    </row>
    <row r="179" spans="1:9" s="253" customFormat="1" ht="15.75" customHeight="1">
      <c r="A179" s="29" t="s">
        <v>353</v>
      </c>
      <c r="B179" s="30" t="s">
        <v>40</v>
      </c>
      <c r="C179" s="45" t="s">
        <v>354</v>
      </c>
      <c r="D179" s="32"/>
      <c r="E179" s="32">
        <v>0.86499999999999999</v>
      </c>
      <c r="F179" s="28">
        <v>166900</v>
      </c>
      <c r="G179" s="28">
        <v>169900</v>
      </c>
      <c r="H179" s="29" t="s">
        <v>60</v>
      </c>
      <c r="I179" s="33" t="s">
        <v>355</v>
      </c>
    </row>
    <row r="180" spans="1:9" s="248" customFormat="1" ht="15.75" customHeight="1">
      <c r="A180" s="29" t="s">
        <v>356</v>
      </c>
      <c r="B180" s="30" t="s">
        <v>148</v>
      </c>
      <c r="C180" s="45" t="s">
        <v>115</v>
      </c>
      <c r="D180" s="32">
        <v>1.26</v>
      </c>
      <c r="E180" s="32"/>
      <c r="F180" s="28"/>
      <c r="G180" s="28">
        <v>299900</v>
      </c>
      <c r="H180" s="29" t="s">
        <v>37</v>
      </c>
      <c r="I180" s="33" t="s">
        <v>357</v>
      </c>
    </row>
    <row r="181" spans="1:9" s="248" customFormat="1" ht="15.75" customHeight="1">
      <c r="A181" s="29" t="s">
        <v>358</v>
      </c>
      <c r="B181" s="30" t="s">
        <v>148</v>
      </c>
      <c r="C181" s="34" t="s">
        <v>115</v>
      </c>
      <c r="D181" s="35">
        <v>0.62</v>
      </c>
      <c r="E181" s="32"/>
      <c r="F181" s="28"/>
      <c r="G181" s="28">
        <v>289900</v>
      </c>
      <c r="H181" s="29" t="s">
        <v>37</v>
      </c>
      <c r="I181" s="33" t="s">
        <v>359</v>
      </c>
    </row>
    <row r="182" spans="1:9" s="248" customFormat="1" ht="15.75" customHeight="1">
      <c r="A182" s="29" t="s">
        <v>360</v>
      </c>
      <c r="B182" s="30" t="s">
        <v>148</v>
      </c>
      <c r="C182" s="34" t="s">
        <v>143</v>
      </c>
      <c r="D182" s="35"/>
      <c r="E182" s="32">
        <v>8.9250000000000007</v>
      </c>
      <c r="F182" s="28"/>
      <c r="G182" s="28">
        <v>155900</v>
      </c>
      <c r="H182" s="29" t="s">
        <v>37</v>
      </c>
      <c r="I182" s="33" t="s">
        <v>361</v>
      </c>
    </row>
    <row r="183" spans="1:9" s="251" customFormat="1" ht="15.75" customHeight="1">
      <c r="A183" s="29" t="s">
        <v>362</v>
      </c>
      <c r="B183" s="30" t="s">
        <v>138</v>
      </c>
      <c r="C183" s="34">
        <v>20</v>
      </c>
      <c r="D183" s="35">
        <v>1.57</v>
      </c>
      <c r="E183" s="32"/>
      <c r="F183" s="28"/>
      <c r="G183" s="28">
        <v>159900</v>
      </c>
      <c r="H183" s="29" t="s">
        <v>46</v>
      </c>
      <c r="I183" s="33" t="s">
        <v>363</v>
      </c>
    </row>
    <row r="184" spans="1:9" s="251" customFormat="1" ht="15.75" customHeight="1">
      <c r="A184" s="29" t="s">
        <v>362</v>
      </c>
      <c r="B184" s="30" t="s">
        <v>125</v>
      </c>
      <c r="C184" s="34" t="s">
        <v>32</v>
      </c>
      <c r="D184" s="35">
        <v>0.17300000000000001</v>
      </c>
      <c r="E184" s="32"/>
      <c r="F184" s="28"/>
      <c r="G184" s="28">
        <v>139900</v>
      </c>
      <c r="H184" s="29" t="s">
        <v>42</v>
      </c>
      <c r="I184" s="33" t="s">
        <v>1533</v>
      </c>
    </row>
    <row r="185" spans="1:9" s="248" customFormat="1" ht="15.75" customHeight="1">
      <c r="A185" s="29" t="s">
        <v>362</v>
      </c>
      <c r="B185" s="30" t="s">
        <v>138</v>
      </c>
      <c r="C185" s="34" t="s">
        <v>32</v>
      </c>
      <c r="D185" s="35"/>
      <c r="E185" s="32">
        <v>3.4</v>
      </c>
      <c r="F185" s="28"/>
      <c r="G185" s="28">
        <v>159900</v>
      </c>
      <c r="H185" s="29" t="s">
        <v>46</v>
      </c>
      <c r="I185" s="33" t="s">
        <v>364</v>
      </c>
    </row>
    <row r="186" spans="1:9" s="248" customFormat="1" ht="15.75" customHeight="1">
      <c r="A186" s="52" t="s">
        <v>365</v>
      </c>
      <c r="B186" s="30" t="s">
        <v>125</v>
      </c>
      <c r="C186" s="45">
        <v>20</v>
      </c>
      <c r="D186" s="35">
        <v>0.13500000000000001</v>
      </c>
      <c r="E186" s="32"/>
      <c r="F186" s="28"/>
      <c r="G186" s="28">
        <v>39900</v>
      </c>
      <c r="H186" s="29" t="s">
        <v>37</v>
      </c>
      <c r="I186" s="33" t="s">
        <v>366</v>
      </c>
    </row>
    <row r="187" spans="1:9" s="251" customFormat="1" ht="15.75" customHeight="1">
      <c r="A187" s="29" t="s">
        <v>367</v>
      </c>
      <c r="B187" s="30" t="s">
        <v>125</v>
      </c>
      <c r="C187" s="45" t="s">
        <v>32</v>
      </c>
      <c r="D187" s="35">
        <v>0.26600000000000001</v>
      </c>
      <c r="E187" s="32"/>
      <c r="F187" s="28"/>
      <c r="G187" s="54">
        <v>99900</v>
      </c>
      <c r="H187" s="29" t="s">
        <v>37</v>
      </c>
      <c r="I187" s="33" t="s">
        <v>368</v>
      </c>
    </row>
    <row r="188" spans="1:9" s="251" customFormat="1" ht="15.75" customHeight="1">
      <c r="A188" s="29" t="s">
        <v>367</v>
      </c>
      <c r="B188" s="30" t="s">
        <v>125</v>
      </c>
      <c r="C188" s="45">
        <v>20</v>
      </c>
      <c r="D188" s="35">
        <v>0.27400000000000002</v>
      </c>
      <c r="E188" s="53"/>
      <c r="F188" s="28"/>
      <c r="G188" s="54">
        <v>89900</v>
      </c>
      <c r="H188" s="29" t="s">
        <v>37</v>
      </c>
      <c r="I188" s="33" t="s">
        <v>1534</v>
      </c>
    </row>
    <row r="189" spans="1:9" s="251" customFormat="1" ht="15.75" customHeight="1">
      <c r="A189" s="29" t="s">
        <v>369</v>
      </c>
      <c r="B189" s="29" t="s">
        <v>160</v>
      </c>
      <c r="C189" s="34">
        <v>20</v>
      </c>
      <c r="D189" s="35">
        <v>3.1E-2</v>
      </c>
      <c r="E189" s="36">
        <v>0.09</v>
      </c>
      <c r="F189" s="28"/>
      <c r="G189" s="28">
        <v>49900</v>
      </c>
      <c r="H189" s="29" t="s">
        <v>37</v>
      </c>
      <c r="I189" s="33" t="s">
        <v>370</v>
      </c>
    </row>
    <row r="190" spans="1:9" s="248" customFormat="1" ht="15.75" customHeight="1">
      <c r="A190" s="29" t="s">
        <v>371</v>
      </c>
      <c r="B190" s="30" t="s">
        <v>125</v>
      </c>
      <c r="C190" s="34">
        <v>20</v>
      </c>
      <c r="D190" s="35">
        <v>0.7</v>
      </c>
      <c r="E190" s="32"/>
      <c r="F190" s="28" t="s">
        <v>372</v>
      </c>
      <c r="G190" s="28">
        <v>149900</v>
      </c>
      <c r="H190" s="29" t="s">
        <v>37</v>
      </c>
      <c r="I190" s="33" t="s">
        <v>373</v>
      </c>
    </row>
    <row r="191" spans="1:9" s="248" customFormat="1" ht="15.75" customHeight="1">
      <c r="A191" s="29" t="s">
        <v>369</v>
      </c>
      <c r="B191" s="30" t="s">
        <v>138</v>
      </c>
      <c r="C191" s="34">
        <v>20</v>
      </c>
      <c r="D191" s="35">
        <v>6.5</v>
      </c>
      <c r="E191" s="32">
        <v>11.335000000000001</v>
      </c>
      <c r="F191" s="28"/>
      <c r="G191" s="28">
        <v>159900</v>
      </c>
      <c r="H191" s="29" t="s">
        <v>37</v>
      </c>
      <c r="I191" s="33" t="s">
        <v>374</v>
      </c>
    </row>
    <row r="192" spans="1:9" s="248" customFormat="1" ht="15.75" customHeight="1">
      <c r="A192" s="29" t="s">
        <v>369</v>
      </c>
      <c r="B192" s="30" t="s">
        <v>125</v>
      </c>
      <c r="C192" s="34" t="s">
        <v>32</v>
      </c>
      <c r="D192" s="35">
        <v>1.0999999999999999E-2</v>
      </c>
      <c r="E192" s="32"/>
      <c r="F192" s="28"/>
      <c r="G192" s="28">
        <v>139900</v>
      </c>
      <c r="H192" s="29" t="s">
        <v>42</v>
      </c>
      <c r="I192" s="33" t="s">
        <v>1535</v>
      </c>
    </row>
    <row r="193" spans="1:9" s="251" customFormat="1" ht="15.75" customHeight="1">
      <c r="A193" s="29" t="s">
        <v>369</v>
      </c>
      <c r="B193" s="30" t="s">
        <v>138</v>
      </c>
      <c r="C193" s="34" t="s">
        <v>32</v>
      </c>
      <c r="D193" s="35"/>
      <c r="E193" s="32">
        <v>17.395</v>
      </c>
      <c r="F193" s="28"/>
      <c r="G193" s="28">
        <v>159900</v>
      </c>
      <c r="H193" s="29" t="s">
        <v>60</v>
      </c>
      <c r="I193" s="33" t="s">
        <v>375</v>
      </c>
    </row>
    <row r="194" spans="1:9" s="251" customFormat="1" ht="15.75" customHeight="1">
      <c r="A194" s="29" t="s">
        <v>376</v>
      </c>
      <c r="B194" s="30" t="s">
        <v>320</v>
      </c>
      <c r="C194" s="51">
        <v>20</v>
      </c>
      <c r="D194" s="35">
        <v>9.9</v>
      </c>
      <c r="E194" s="32"/>
      <c r="F194" s="28"/>
      <c r="G194" s="28">
        <v>74900</v>
      </c>
      <c r="H194" s="29" t="s">
        <v>321</v>
      </c>
      <c r="I194" s="33" t="s">
        <v>322</v>
      </c>
    </row>
    <row r="195" spans="1:9" s="253" customFormat="1" ht="15.75" customHeight="1">
      <c r="A195" s="29" t="s">
        <v>377</v>
      </c>
      <c r="B195" s="30" t="s">
        <v>125</v>
      </c>
      <c r="C195" s="45">
        <v>20</v>
      </c>
      <c r="D195" s="35">
        <v>0.28999999999999998</v>
      </c>
      <c r="E195" s="53"/>
      <c r="F195" s="28" t="s">
        <v>41</v>
      </c>
      <c r="G195" s="28">
        <v>89900</v>
      </c>
      <c r="H195" s="29" t="s">
        <v>42</v>
      </c>
      <c r="I195" s="33" t="s">
        <v>378</v>
      </c>
    </row>
    <row r="196" spans="1:9" s="248" customFormat="1" ht="15.75" customHeight="1">
      <c r="A196" s="29" t="s">
        <v>377</v>
      </c>
      <c r="B196" s="30" t="s">
        <v>125</v>
      </c>
      <c r="C196" s="45">
        <v>20</v>
      </c>
      <c r="D196" s="35">
        <v>2.1480000000000001</v>
      </c>
      <c r="E196" s="53"/>
      <c r="F196" s="28" t="s">
        <v>379</v>
      </c>
      <c r="G196" s="28">
        <v>109900</v>
      </c>
      <c r="H196" s="29" t="s">
        <v>37</v>
      </c>
      <c r="I196" s="33" t="s">
        <v>1536</v>
      </c>
    </row>
    <row r="197" spans="1:9" s="248" customFormat="1" ht="15.75" customHeight="1">
      <c r="A197" s="29" t="s">
        <v>380</v>
      </c>
      <c r="B197" s="30" t="s">
        <v>125</v>
      </c>
      <c r="C197" s="45">
        <v>20</v>
      </c>
      <c r="D197" s="35">
        <v>1.0900000000000001</v>
      </c>
      <c r="E197" s="48"/>
      <c r="F197" s="28"/>
      <c r="G197" s="28">
        <v>133900</v>
      </c>
      <c r="H197" s="29" t="s">
        <v>42</v>
      </c>
      <c r="I197" s="33" t="s">
        <v>226</v>
      </c>
    </row>
    <row r="198" spans="1:9" s="255" customFormat="1" ht="15.75" customHeight="1">
      <c r="A198" s="29" t="s">
        <v>380</v>
      </c>
      <c r="B198" s="30" t="s">
        <v>148</v>
      </c>
      <c r="C198" s="45">
        <v>20</v>
      </c>
      <c r="D198" s="35">
        <v>1.06</v>
      </c>
      <c r="E198" s="37">
        <v>1.5</v>
      </c>
      <c r="F198" s="28" t="s">
        <v>381</v>
      </c>
      <c r="G198" s="28">
        <v>139900</v>
      </c>
      <c r="H198" s="29" t="s">
        <v>24</v>
      </c>
      <c r="I198" s="33" t="s">
        <v>382</v>
      </c>
    </row>
    <row r="199" spans="1:9" s="254" customFormat="1" ht="15.75" customHeight="1">
      <c r="A199" s="29" t="s">
        <v>380</v>
      </c>
      <c r="B199" s="30" t="s">
        <v>138</v>
      </c>
      <c r="C199" s="45">
        <v>20</v>
      </c>
      <c r="D199" s="35"/>
      <c r="E199" s="35">
        <v>18.815000000000001</v>
      </c>
      <c r="F199" s="28"/>
      <c r="G199" s="28">
        <v>159900</v>
      </c>
      <c r="H199" s="29" t="s">
        <v>60</v>
      </c>
      <c r="I199" s="33" t="s">
        <v>292</v>
      </c>
    </row>
    <row r="200" spans="1:9" s="251" customFormat="1" ht="15.75" customHeight="1">
      <c r="A200" s="29" t="s">
        <v>380</v>
      </c>
      <c r="B200" s="30" t="s">
        <v>125</v>
      </c>
      <c r="C200" s="45" t="s">
        <v>32</v>
      </c>
      <c r="D200" s="35">
        <v>0.35799999999999998</v>
      </c>
      <c r="E200" s="48"/>
      <c r="F200" s="28"/>
      <c r="G200" s="28">
        <v>139900</v>
      </c>
      <c r="H200" s="29" t="s">
        <v>42</v>
      </c>
      <c r="I200" s="33" t="s">
        <v>1537</v>
      </c>
    </row>
    <row r="201" spans="1:9" s="248" customFormat="1" ht="15.75" customHeight="1">
      <c r="A201" s="29" t="s">
        <v>380</v>
      </c>
      <c r="B201" s="30" t="s">
        <v>148</v>
      </c>
      <c r="C201" s="45" t="s">
        <v>32</v>
      </c>
      <c r="D201" s="35">
        <v>1.74</v>
      </c>
      <c r="E201" s="35">
        <v>32.42</v>
      </c>
      <c r="F201" s="28"/>
      <c r="G201" s="28">
        <v>152900</v>
      </c>
      <c r="H201" s="29" t="s">
        <v>24</v>
      </c>
      <c r="I201" s="33" t="s">
        <v>383</v>
      </c>
    </row>
    <row r="202" spans="1:9" s="248" customFormat="1" ht="15.75" customHeight="1">
      <c r="A202" s="29" t="s">
        <v>384</v>
      </c>
      <c r="B202" s="30" t="s">
        <v>125</v>
      </c>
      <c r="C202" s="45">
        <v>20</v>
      </c>
      <c r="D202" s="35">
        <v>1.94</v>
      </c>
      <c r="E202" s="32"/>
      <c r="F202" s="28" t="s">
        <v>41</v>
      </c>
      <c r="G202" s="28">
        <v>89900</v>
      </c>
      <c r="H202" s="29" t="s">
        <v>42</v>
      </c>
      <c r="I202" s="33" t="s">
        <v>385</v>
      </c>
    </row>
    <row r="203" spans="1:9" s="248" customFormat="1" ht="15.75" customHeight="1">
      <c r="A203" s="29" t="s">
        <v>386</v>
      </c>
      <c r="B203" s="30" t="s">
        <v>125</v>
      </c>
      <c r="C203" s="45">
        <v>20</v>
      </c>
      <c r="D203" s="35">
        <v>2.2880000000000003</v>
      </c>
      <c r="E203" s="53"/>
      <c r="F203" s="28" t="s">
        <v>41</v>
      </c>
      <c r="G203" s="28">
        <v>99900</v>
      </c>
      <c r="H203" s="29" t="s">
        <v>42</v>
      </c>
      <c r="I203" s="33" t="s">
        <v>1538</v>
      </c>
    </row>
    <row r="204" spans="1:9" s="248" customFormat="1" ht="15.75" customHeight="1">
      <c r="A204" s="29" t="s">
        <v>387</v>
      </c>
      <c r="B204" s="30" t="s">
        <v>125</v>
      </c>
      <c r="C204" s="45">
        <v>20</v>
      </c>
      <c r="D204" s="35">
        <v>0.13100000000000001</v>
      </c>
      <c r="E204" s="36"/>
      <c r="F204" s="28" t="s">
        <v>379</v>
      </c>
      <c r="G204" s="54">
        <v>109900</v>
      </c>
      <c r="H204" s="29" t="s">
        <v>37</v>
      </c>
      <c r="I204" s="33" t="s">
        <v>388</v>
      </c>
    </row>
    <row r="205" spans="1:9" s="248" customFormat="1" ht="15.75" customHeight="1">
      <c r="A205" s="29" t="s">
        <v>387</v>
      </c>
      <c r="B205" s="30" t="s">
        <v>125</v>
      </c>
      <c r="C205" s="45" t="s">
        <v>32</v>
      </c>
      <c r="D205" s="35"/>
      <c r="E205" s="35">
        <v>0.29399999999999998</v>
      </c>
      <c r="F205" s="28"/>
      <c r="G205" s="54">
        <v>99900</v>
      </c>
      <c r="H205" s="29" t="s">
        <v>37</v>
      </c>
      <c r="I205" s="33" t="s">
        <v>1539</v>
      </c>
    </row>
    <row r="206" spans="1:9" s="248" customFormat="1" ht="15.75" customHeight="1">
      <c r="A206" s="29" t="s">
        <v>389</v>
      </c>
      <c r="B206" s="30" t="s">
        <v>125</v>
      </c>
      <c r="C206" s="45">
        <v>20</v>
      </c>
      <c r="D206" s="35">
        <v>1.6579999999999999</v>
      </c>
      <c r="E206" s="32"/>
      <c r="F206" s="28" t="s">
        <v>390</v>
      </c>
      <c r="G206" s="54">
        <v>119900</v>
      </c>
      <c r="H206" s="29" t="s">
        <v>42</v>
      </c>
      <c r="I206" s="33" t="s">
        <v>391</v>
      </c>
    </row>
    <row r="207" spans="1:9" s="248" customFormat="1" ht="15.75" customHeight="1">
      <c r="A207" s="29" t="s">
        <v>389</v>
      </c>
      <c r="B207" s="30" t="s">
        <v>125</v>
      </c>
      <c r="C207" s="45">
        <v>20</v>
      </c>
      <c r="D207" s="35">
        <v>2.8719999999999999</v>
      </c>
      <c r="E207" s="36"/>
      <c r="F207" s="28"/>
      <c r="G207" s="54">
        <v>133900</v>
      </c>
      <c r="H207" s="29" t="s">
        <v>37</v>
      </c>
      <c r="I207" s="33" t="s">
        <v>392</v>
      </c>
    </row>
    <row r="208" spans="1:9" s="248" customFormat="1" ht="15.75" customHeight="1">
      <c r="A208" s="29" t="s">
        <v>389</v>
      </c>
      <c r="B208" s="30" t="s">
        <v>125</v>
      </c>
      <c r="C208" s="45" t="s">
        <v>254</v>
      </c>
      <c r="D208" s="35">
        <v>0.34200000000000003</v>
      </c>
      <c r="E208" s="32"/>
      <c r="F208" s="28"/>
      <c r="G208" s="28">
        <v>159900</v>
      </c>
      <c r="H208" s="29" t="s">
        <v>37</v>
      </c>
      <c r="I208" s="33" t="s">
        <v>393</v>
      </c>
    </row>
    <row r="209" spans="1:9" s="248" customFormat="1" ht="15.75" customHeight="1">
      <c r="A209" s="29" t="s">
        <v>389</v>
      </c>
      <c r="B209" s="30" t="s">
        <v>125</v>
      </c>
      <c r="C209" s="45" t="s">
        <v>254</v>
      </c>
      <c r="D209" s="35">
        <v>0.89800000000000002</v>
      </c>
      <c r="E209" s="32"/>
      <c r="F209" s="28"/>
      <c r="G209" s="28">
        <v>149900</v>
      </c>
      <c r="H209" s="29" t="s">
        <v>42</v>
      </c>
      <c r="I209" s="33" t="s">
        <v>1540</v>
      </c>
    </row>
    <row r="210" spans="1:9" s="251" customFormat="1" ht="15.75" customHeight="1">
      <c r="A210" s="29" t="s">
        <v>389</v>
      </c>
      <c r="B210" s="30" t="s">
        <v>125</v>
      </c>
      <c r="C210" s="45">
        <v>10</v>
      </c>
      <c r="D210" s="35">
        <v>0.93900000000000006</v>
      </c>
      <c r="E210" s="37"/>
      <c r="F210" s="28" t="s">
        <v>394</v>
      </c>
      <c r="G210" s="28">
        <v>139900</v>
      </c>
      <c r="H210" s="29" t="s">
        <v>42</v>
      </c>
      <c r="I210" s="33" t="s">
        <v>1541</v>
      </c>
    </row>
    <row r="211" spans="1:9" s="251" customFormat="1" ht="15.75" customHeight="1">
      <c r="A211" s="29" t="s">
        <v>389</v>
      </c>
      <c r="B211" s="30" t="s">
        <v>125</v>
      </c>
      <c r="C211" s="45" t="s">
        <v>32</v>
      </c>
      <c r="D211" s="35">
        <v>0.32200000000000001</v>
      </c>
      <c r="E211" s="37"/>
      <c r="F211" s="28" t="s">
        <v>395</v>
      </c>
      <c r="G211" s="28">
        <v>144900</v>
      </c>
      <c r="H211" s="29" t="s">
        <v>42</v>
      </c>
      <c r="I211" s="33" t="s">
        <v>396</v>
      </c>
    </row>
    <row r="212" spans="1:9" s="248" customFormat="1" ht="15.75" customHeight="1">
      <c r="A212" s="29" t="s">
        <v>397</v>
      </c>
      <c r="B212" s="30" t="s">
        <v>125</v>
      </c>
      <c r="C212" s="34" t="s">
        <v>32</v>
      </c>
      <c r="D212" s="32">
        <v>0.51800000000000002</v>
      </c>
      <c r="E212" s="32">
        <v>11.904999999999999</v>
      </c>
      <c r="F212" s="28" t="s">
        <v>250</v>
      </c>
      <c r="G212" s="28">
        <v>159900</v>
      </c>
      <c r="H212" s="29" t="s">
        <v>37</v>
      </c>
      <c r="I212" s="33" t="s">
        <v>398</v>
      </c>
    </row>
    <row r="213" spans="1:9" s="248" customFormat="1" ht="15.75" customHeight="1">
      <c r="A213" s="52" t="s">
        <v>397</v>
      </c>
      <c r="B213" s="30" t="s">
        <v>125</v>
      </c>
      <c r="C213" s="45" t="s">
        <v>399</v>
      </c>
      <c r="D213" s="35">
        <v>1.18</v>
      </c>
      <c r="E213" s="36"/>
      <c r="F213" s="28" t="s">
        <v>400</v>
      </c>
      <c r="G213" s="28">
        <v>177900</v>
      </c>
      <c r="H213" s="29" t="s">
        <v>42</v>
      </c>
      <c r="I213" s="33" t="s">
        <v>401</v>
      </c>
    </row>
    <row r="214" spans="1:9" s="248" customFormat="1" ht="15.75" customHeight="1">
      <c r="A214" s="29" t="s">
        <v>402</v>
      </c>
      <c r="B214" s="30" t="s">
        <v>125</v>
      </c>
      <c r="C214" s="45" t="s">
        <v>254</v>
      </c>
      <c r="D214" s="35">
        <v>3.4939999999999998</v>
      </c>
      <c r="E214" s="37"/>
      <c r="F214" s="28" t="s">
        <v>403</v>
      </c>
      <c r="G214" s="28">
        <v>144900</v>
      </c>
      <c r="H214" s="29" t="s">
        <v>42</v>
      </c>
      <c r="I214" s="33" t="s">
        <v>404</v>
      </c>
    </row>
    <row r="215" spans="1:9" s="248" customFormat="1" ht="15.75" customHeight="1">
      <c r="A215" s="52" t="s">
        <v>405</v>
      </c>
      <c r="B215" s="30" t="s">
        <v>125</v>
      </c>
      <c r="C215" s="45">
        <v>20</v>
      </c>
      <c r="D215" s="35">
        <v>7.2000000000000008E-2</v>
      </c>
      <c r="E215" s="32"/>
      <c r="F215" s="28"/>
      <c r="G215" s="28">
        <v>39900</v>
      </c>
      <c r="H215" s="29" t="s">
        <v>37</v>
      </c>
      <c r="I215" s="33" t="s">
        <v>406</v>
      </c>
    </row>
    <row r="216" spans="1:9" s="251" customFormat="1" ht="15.75" customHeight="1">
      <c r="A216" s="29" t="s">
        <v>407</v>
      </c>
      <c r="B216" s="30" t="s">
        <v>125</v>
      </c>
      <c r="C216" s="45" t="s">
        <v>32</v>
      </c>
      <c r="D216" s="35">
        <v>1.1679999999999999</v>
      </c>
      <c r="E216" s="32"/>
      <c r="F216" s="28" t="s">
        <v>41</v>
      </c>
      <c r="G216" s="28">
        <v>99900</v>
      </c>
      <c r="H216" s="29" t="s">
        <v>42</v>
      </c>
      <c r="I216" s="33" t="s">
        <v>408</v>
      </c>
    </row>
    <row r="217" spans="1:9" s="251" customFormat="1" ht="15.75" customHeight="1">
      <c r="A217" s="29" t="s">
        <v>407</v>
      </c>
      <c r="B217" s="30" t="s">
        <v>125</v>
      </c>
      <c r="C217" s="45" t="s">
        <v>254</v>
      </c>
      <c r="D217" s="35">
        <v>0.52600000000000002</v>
      </c>
      <c r="E217" s="32"/>
      <c r="F217" s="28" t="s">
        <v>41</v>
      </c>
      <c r="G217" s="28">
        <v>99900</v>
      </c>
      <c r="H217" s="29" t="s">
        <v>42</v>
      </c>
      <c r="I217" s="33" t="s">
        <v>409</v>
      </c>
    </row>
    <row r="218" spans="1:9" s="248" customFormat="1" ht="15.75" customHeight="1">
      <c r="A218" s="29" t="s">
        <v>407</v>
      </c>
      <c r="B218" s="30" t="s">
        <v>125</v>
      </c>
      <c r="C218" s="45">
        <v>20</v>
      </c>
      <c r="D218" s="35">
        <v>0.93500000000000005</v>
      </c>
      <c r="E218" s="32"/>
      <c r="F218" s="28" t="s">
        <v>41</v>
      </c>
      <c r="G218" s="28">
        <v>89900</v>
      </c>
      <c r="H218" s="29" t="s">
        <v>42</v>
      </c>
      <c r="I218" s="33" t="s">
        <v>410</v>
      </c>
    </row>
    <row r="219" spans="1:9" s="248" customFormat="1" ht="15.75" customHeight="1">
      <c r="A219" s="38" t="s">
        <v>411</v>
      </c>
      <c r="B219" s="39" t="s">
        <v>125</v>
      </c>
      <c r="C219" s="55">
        <v>20</v>
      </c>
      <c r="D219" s="41">
        <v>1.841</v>
      </c>
      <c r="E219" s="32"/>
      <c r="F219" s="28" t="s">
        <v>41</v>
      </c>
      <c r="G219" s="28">
        <v>99900</v>
      </c>
      <c r="H219" s="29" t="s">
        <v>42</v>
      </c>
      <c r="I219" s="33" t="s">
        <v>1542</v>
      </c>
    </row>
    <row r="220" spans="1:9" s="251" customFormat="1" ht="15.75" customHeight="1">
      <c r="A220" s="38" t="s">
        <v>411</v>
      </c>
      <c r="B220" s="39" t="s">
        <v>125</v>
      </c>
      <c r="C220" s="55">
        <v>20</v>
      </c>
      <c r="D220" s="41">
        <v>0.129</v>
      </c>
      <c r="E220" s="32"/>
      <c r="F220" s="54"/>
      <c r="G220" s="54">
        <v>99900</v>
      </c>
      <c r="H220" s="29" t="s">
        <v>37</v>
      </c>
      <c r="I220" s="33" t="s">
        <v>412</v>
      </c>
    </row>
    <row r="221" spans="1:9" s="248" customFormat="1" ht="15.75" customHeight="1">
      <c r="A221" s="29" t="s">
        <v>413</v>
      </c>
      <c r="B221" s="30" t="s">
        <v>125</v>
      </c>
      <c r="C221" s="45">
        <v>20</v>
      </c>
      <c r="D221" s="35">
        <v>5.7169999999999996</v>
      </c>
      <c r="E221" s="35"/>
      <c r="F221" s="28"/>
      <c r="G221" s="28">
        <v>129900</v>
      </c>
      <c r="H221" s="29" t="s">
        <v>42</v>
      </c>
      <c r="I221" s="33" t="s">
        <v>1543</v>
      </c>
    </row>
    <row r="222" spans="1:9" s="248" customFormat="1" ht="15.75" customHeight="1">
      <c r="A222" s="38" t="s">
        <v>413</v>
      </c>
      <c r="B222" s="39" t="s">
        <v>148</v>
      </c>
      <c r="C222" s="55">
        <v>20</v>
      </c>
      <c r="D222" s="32">
        <v>1.5249999999999999</v>
      </c>
      <c r="E222" s="32"/>
      <c r="F222" s="28"/>
      <c r="G222" s="54">
        <v>139900</v>
      </c>
      <c r="H222" s="29" t="s">
        <v>37</v>
      </c>
      <c r="I222" s="33" t="s">
        <v>414</v>
      </c>
    </row>
    <row r="223" spans="1:9" s="248" customFormat="1" ht="15.75" customHeight="1">
      <c r="A223" s="56" t="s">
        <v>413</v>
      </c>
      <c r="B223" s="39" t="s">
        <v>148</v>
      </c>
      <c r="C223" s="55">
        <v>20</v>
      </c>
      <c r="D223" s="32">
        <v>163</v>
      </c>
      <c r="E223" s="32"/>
      <c r="F223" s="28">
        <v>146900</v>
      </c>
      <c r="G223" s="54">
        <v>149900</v>
      </c>
      <c r="H223" s="29" t="s">
        <v>37</v>
      </c>
      <c r="I223" s="33" t="s">
        <v>415</v>
      </c>
    </row>
    <row r="224" spans="1:9" s="248" customFormat="1" ht="15.75" customHeight="1">
      <c r="A224" s="29" t="s">
        <v>413</v>
      </c>
      <c r="B224" s="30" t="s">
        <v>125</v>
      </c>
      <c r="C224" s="45" t="s">
        <v>254</v>
      </c>
      <c r="D224" s="35">
        <v>2.415</v>
      </c>
      <c r="E224" s="48"/>
      <c r="F224" s="28" t="s">
        <v>416</v>
      </c>
      <c r="G224" s="28">
        <v>149900</v>
      </c>
      <c r="H224" s="29" t="s">
        <v>42</v>
      </c>
      <c r="I224" s="33" t="s">
        <v>1544</v>
      </c>
    </row>
    <row r="225" spans="1:9" s="251" customFormat="1" ht="15.75" customHeight="1">
      <c r="A225" s="29" t="s">
        <v>413</v>
      </c>
      <c r="B225" s="30" t="s">
        <v>125</v>
      </c>
      <c r="C225" s="45" t="s">
        <v>254</v>
      </c>
      <c r="D225" s="35">
        <v>2.5310000000000001</v>
      </c>
      <c r="E225" s="36"/>
      <c r="F225" s="28" t="s">
        <v>250</v>
      </c>
      <c r="G225" s="28">
        <v>159900</v>
      </c>
      <c r="H225" s="29" t="s">
        <v>24</v>
      </c>
      <c r="I225" s="33" t="s">
        <v>417</v>
      </c>
    </row>
    <row r="226" spans="1:9" s="251" customFormat="1" ht="15.75" customHeight="1">
      <c r="A226" s="57" t="s">
        <v>413</v>
      </c>
      <c r="B226" s="30" t="s">
        <v>125</v>
      </c>
      <c r="C226" s="34" t="s">
        <v>32</v>
      </c>
      <c r="D226" s="35">
        <v>1.4730000000000001</v>
      </c>
      <c r="E226" s="35">
        <v>143</v>
      </c>
      <c r="F226" s="28" t="s">
        <v>250</v>
      </c>
      <c r="G226" s="28">
        <v>152900</v>
      </c>
      <c r="H226" s="29" t="s">
        <v>37</v>
      </c>
      <c r="I226" s="33" t="s">
        <v>418</v>
      </c>
    </row>
    <row r="227" spans="1:9" s="251" customFormat="1" ht="15.75" customHeight="1">
      <c r="A227" s="38" t="s">
        <v>411</v>
      </c>
      <c r="B227" s="39" t="s">
        <v>125</v>
      </c>
      <c r="C227" s="34" t="s">
        <v>32</v>
      </c>
      <c r="D227" s="41">
        <v>0.93800000000000006</v>
      </c>
      <c r="E227" s="32"/>
      <c r="F227" s="54"/>
      <c r="G227" s="54">
        <v>109900</v>
      </c>
      <c r="H227" s="29" t="s">
        <v>37</v>
      </c>
      <c r="I227" s="33" t="s">
        <v>419</v>
      </c>
    </row>
    <row r="228" spans="1:9" s="251" customFormat="1" ht="15.75" customHeight="1">
      <c r="A228" s="29" t="s">
        <v>420</v>
      </c>
      <c r="B228" s="30" t="s">
        <v>125</v>
      </c>
      <c r="C228" s="45" t="s">
        <v>254</v>
      </c>
      <c r="D228" s="35">
        <v>0.72599999999999998</v>
      </c>
      <c r="E228" s="48"/>
      <c r="F228" s="28" t="s">
        <v>257</v>
      </c>
      <c r="G228" s="28">
        <v>139900</v>
      </c>
      <c r="H228" s="29" t="s">
        <v>42</v>
      </c>
      <c r="I228" s="33" t="s">
        <v>1545</v>
      </c>
    </row>
    <row r="229" spans="1:9" s="251" customFormat="1" ht="15.75" customHeight="1">
      <c r="A229" s="29" t="s">
        <v>421</v>
      </c>
      <c r="B229" s="30" t="s">
        <v>125</v>
      </c>
      <c r="C229" s="45">
        <v>20</v>
      </c>
      <c r="D229" s="35">
        <v>0.73</v>
      </c>
      <c r="E229" s="37">
        <v>4.9109999999999996</v>
      </c>
      <c r="F229" s="28" t="s">
        <v>390</v>
      </c>
      <c r="G229" s="28">
        <v>119900</v>
      </c>
      <c r="H229" s="29" t="s">
        <v>42</v>
      </c>
      <c r="I229" s="33" t="s">
        <v>1546</v>
      </c>
    </row>
    <row r="230" spans="1:9" s="251" customFormat="1" ht="15.75" customHeight="1">
      <c r="A230" s="29" t="s">
        <v>422</v>
      </c>
      <c r="B230" s="30" t="s">
        <v>125</v>
      </c>
      <c r="C230" s="45">
        <v>20</v>
      </c>
      <c r="D230" s="32">
        <v>0.50800000000000001</v>
      </c>
      <c r="E230" s="32">
        <v>0.88</v>
      </c>
      <c r="F230" s="28"/>
      <c r="G230" s="28">
        <v>119900</v>
      </c>
      <c r="H230" s="29" t="s">
        <v>24</v>
      </c>
      <c r="I230" s="33" t="s">
        <v>423</v>
      </c>
    </row>
    <row r="231" spans="1:9" s="248" customFormat="1" ht="15.75" customHeight="1">
      <c r="A231" s="29" t="s">
        <v>424</v>
      </c>
      <c r="B231" s="30" t="s">
        <v>125</v>
      </c>
      <c r="C231" s="45" t="s">
        <v>254</v>
      </c>
      <c r="D231" s="35">
        <v>0.15</v>
      </c>
      <c r="E231" s="48"/>
      <c r="F231" s="28"/>
      <c r="G231" s="28">
        <v>129900</v>
      </c>
      <c r="H231" s="29" t="s">
        <v>42</v>
      </c>
      <c r="I231" s="33" t="s">
        <v>1547</v>
      </c>
    </row>
    <row r="232" spans="1:9" s="248" customFormat="1" ht="15.75" customHeight="1">
      <c r="A232" s="29" t="s">
        <v>425</v>
      </c>
      <c r="B232" s="30" t="s">
        <v>125</v>
      </c>
      <c r="C232" s="34" t="s">
        <v>32</v>
      </c>
      <c r="D232" s="35"/>
      <c r="E232" s="35">
        <v>1.2</v>
      </c>
      <c r="F232" s="28"/>
      <c r="G232" s="54">
        <v>149900</v>
      </c>
      <c r="H232" s="29" t="s">
        <v>24</v>
      </c>
      <c r="I232" s="33" t="s">
        <v>1548</v>
      </c>
    </row>
    <row r="233" spans="1:9" s="251" customFormat="1" ht="15.75" customHeight="1">
      <c r="A233" s="29" t="s">
        <v>426</v>
      </c>
      <c r="B233" s="30" t="s">
        <v>125</v>
      </c>
      <c r="C233" s="45">
        <v>20</v>
      </c>
      <c r="D233" s="35">
        <v>0.97099999999999997</v>
      </c>
      <c r="E233" s="36"/>
      <c r="F233" s="28" t="s">
        <v>41</v>
      </c>
      <c r="G233" s="28">
        <v>79900</v>
      </c>
      <c r="H233" s="29" t="s">
        <v>42</v>
      </c>
      <c r="I233" s="33" t="s">
        <v>427</v>
      </c>
    </row>
    <row r="234" spans="1:9" s="251" customFormat="1" ht="15.75" customHeight="1">
      <c r="A234" s="29" t="s">
        <v>428</v>
      </c>
      <c r="B234" s="30" t="s">
        <v>125</v>
      </c>
      <c r="C234" s="45">
        <v>20</v>
      </c>
      <c r="D234" s="35">
        <v>1.3320000000000001</v>
      </c>
      <c r="E234" s="32"/>
      <c r="F234" s="28" t="s">
        <v>41</v>
      </c>
      <c r="G234" s="28">
        <v>79900</v>
      </c>
      <c r="H234" s="29" t="s">
        <v>42</v>
      </c>
      <c r="I234" s="33" t="s">
        <v>429</v>
      </c>
    </row>
    <row r="235" spans="1:9" s="251" customFormat="1" ht="15.75" customHeight="1">
      <c r="A235" s="29" t="s">
        <v>428</v>
      </c>
      <c r="B235" s="30" t="s">
        <v>125</v>
      </c>
      <c r="C235" s="45" t="s">
        <v>32</v>
      </c>
      <c r="D235" s="35">
        <v>1.6800000000000002</v>
      </c>
      <c r="E235" s="32"/>
      <c r="F235" s="28" t="s">
        <v>41</v>
      </c>
      <c r="G235" s="28">
        <v>89900</v>
      </c>
      <c r="H235" s="29" t="s">
        <v>42</v>
      </c>
      <c r="I235" s="33" t="s">
        <v>430</v>
      </c>
    </row>
    <row r="236" spans="1:9" s="248" customFormat="1" ht="15.75" customHeight="1">
      <c r="A236" s="38" t="s">
        <v>426</v>
      </c>
      <c r="B236" s="39" t="s">
        <v>125</v>
      </c>
      <c r="C236" s="55" t="s">
        <v>32</v>
      </c>
      <c r="D236" s="41">
        <v>0.36</v>
      </c>
      <c r="E236" s="32"/>
      <c r="F236" s="28"/>
      <c r="G236" s="54">
        <v>89900</v>
      </c>
      <c r="H236" s="29" t="s">
        <v>24</v>
      </c>
      <c r="I236" s="33" t="s">
        <v>431</v>
      </c>
    </row>
    <row r="237" spans="1:9" s="251" customFormat="1" ht="15.75" customHeight="1">
      <c r="A237" s="29" t="s">
        <v>432</v>
      </c>
      <c r="B237" s="30" t="s">
        <v>125</v>
      </c>
      <c r="C237" s="45">
        <v>20</v>
      </c>
      <c r="D237" s="35">
        <v>4.9610000000000003</v>
      </c>
      <c r="E237" s="36">
        <v>17.114000000000001</v>
      </c>
      <c r="F237" s="28" t="s">
        <v>433</v>
      </c>
      <c r="G237" s="28">
        <v>109900</v>
      </c>
      <c r="H237" s="29" t="s">
        <v>42</v>
      </c>
      <c r="I237" s="33" t="s">
        <v>1578</v>
      </c>
    </row>
    <row r="238" spans="1:9" s="251" customFormat="1" ht="15.75" customHeight="1">
      <c r="A238" s="29" t="s">
        <v>434</v>
      </c>
      <c r="B238" s="30" t="s">
        <v>125</v>
      </c>
      <c r="C238" s="45">
        <v>20</v>
      </c>
      <c r="D238" s="35">
        <v>29.719000000000001</v>
      </c>
      <c r="E238" s="37"/>
      <c r="F238" s="28" t="s">
        <v>381</v>
      </c>
      <c r="G238" s="28">
        <v>133900</v>
      </c>
      <c r="H238" s="29" t="s">
        <v>24</v>
      </c>
      <c r="I238" s="33"/>
    </row>
    <row r="239" spans="1:9" s="251" customFormat="1" ht="15.75" customHeight="1">
      <c r="A239" s="57" t="s">
        <v>435</v>
      </c>
      <c r="B239" s="30" t="s">
        <v>125</v>
      </c>
      <c r="C239" s="34" t="s">
        <v>32</v>
      </c>
      <c r="D239" s="35">
        <v>1.135</v>
      </c>
      <c r="E239" s="35">
        <v>78.8</v>
      </c>
      <c r="F239" s="28">
        <v>139900</v>
      </c>
      <c r="G239" s="28">
        <v>144900</v>
      </c>
      <c r="H239" s="29" t="s">
        <v>24</v>
      </c>
      <c r="I239" s="33" t="s">
        <v>436</v>
      </c>
    </row>
    <row r="240" spans="1:9" s="248" customFormat="1" ht="15.75" customHeight="1">
      <c r="A240" s="29" t="s">
        <v>434</v>
      </c>
      <c r="B240" s="30" t="s">
        <v>125</v>
      </c>
      <c r="C240" s="45" t="s">
        <v>254</v>
      </c>
      <c r="D240" s="35">
        <v>22.582000000000001</v>
      </c>
      <c r="E240" s="37"/>
      <c r="F240" s="28" t="s">
        <v>433</v>
      </c>
      <c r="G240" s="28">
        <v>109900</v>
      </c>
      <c r="H240" s="29" t="s">
        <v>42</v>
      </c>
      <c r="I240" s="33" t="s">
        <v>437</v>
      </c>
    </row>
    <row r="241" spans="1:9" s="248" customFormat="1" ht="15.75" customHeight="1">
      <c r="A241" s="29" t="s">
        <v>438</v>
      </c>
      <c r="B241" s="30" t="s">
        <v>125</v>
      </c>
      <c r="C241" s="45" t="s">
        <v>254</v>
      </c>
      <c r="D241" s="35">
        <v>40.783999999999999</v>
      </c>
      <c r="E241" s="37"/>
      <c r="F241" s="28" t="s">
        <v>390</v>
      </c>
      <c r="G241" s="28">
        <v>119900</v>
      </c>
      <c r="H241" s="29" t="s">
        <v>37</v>
      </c>
      <c r="I241" s="33" t="s">
        <v>1549</v>
      </c>
    </row>
    <row r="242" spans="1:9" s="251" customFormat="1" ht="15.75" customHeight="1">
      <c r="A242" s="29" t="s">
        <v>438</v>
      </c>
      <c r="B242" s="30" t="s">
        <v>125</v>
      </c>
      <c r="C242" s="34" t="s">
        <v>212</v>
      </c>
      <c r="D242" s="35"/>
      <c r="E242" s="35">
        <v>0.48</v>
      </c>
      <c r="F242" s="28"/>
      <c r="G242" s="28">
        <v>188900</v>
      </c>
      <c r="H242" s="29" t="s">
        <v>46</v>
      </c>
      <c r="I242" s="33" t="s">
        <v>439</v>
      </c>
    </row>
    <row r="243" spans="1:9" s="251" customFormat="1" ht="15.75" customHeight="1">
      <c r="A243" s="29" t="s">
        <v>440</v>
      </c>
      <c r="B243" s="30" t="s">
        <v>125</v>
      </c>
      <c r="C243" s="45" t="s">
        <v>254</v>
      </c>
      <c r="D243" s="35">
        <v>1.337</v>
      </c>
      <c r="E243" s="32"/>
      <c r="F243" s="28" t="s">
        <v>41</v>
      </c>
      <c r="G243" s="28">
        <v>89900</v>
      </c>
      <c r="H243" s="29" t="s">
        <v>42</v>
      </c>
      <c r="I243" s="33" t="s">
        <v>441</v>
      </c>
    </row>
    <row r="244" spans="1:9" s="251" customFormat="1" ht="15.75" customHeight="1">
      <c r="A244" s="29" t="s">
        <v>442</v>
      </c>
      <c r="B244" s="30" t="s">
        <v>125</v>
      </c>
      <c r="C244" s="34" t="s">
        <v>32</v>
      </c>
      <c r="D244" s="35">
        <v>0.19500000000000001</v>
      </c>
      <c r="E244" s="35"/>
      <c r="F244" s="28">
        <v>139900</v>
      </c>
      <c r="G244" s="28">
        <v>144900</v>
      </c>
      <c r="H244" s="29" t="s">
        <v>24</v>
      </c>
      <c r="I244" s="33" t="s">
        <v>443</v>
      </c>
    </row>
    <row r="245" spans="1:9" s="251" customFormat="1" ht="15.75" customHeight="1">
      <c r="A245" s="29" t="s">
        <v>444</v>
      </c>
      <c r="B245" s="30" t="s">
        <v>125</v>
      </c>
      <c r="C245" s="45">
        <v>20</v>
      </c>
      <c r="D245" s="35">
        <v>0.82500000000000007</v>
      </c>
      <c r="E245" s="36"/>
      <c r="F245" s="28" t="s">
        <v>41</v>
      </c>
      <c r="G245" s="28">
        <v>89900</v>
      </c>
      <c r="H245" s="29" t="s">
        <v>42</v>
      </c>
      <c r="I245" s="33" t="s">
        <v>445</v>
      </c>
    </row>
    <row r="246" spans="1:9" s="251" customFormat="1" ht="15.75" customHeight="1">
      <c r="A246" s="38" t="s">
        <v>446</v>
      </c>
      <c r="B246" s="39" t="s">
        <v>125</v>
      </c>
      <c r="C246" s="55" t="s">
        <v>32</v>
      </c>
      <c r="D246" s="41">
        <v>5.375</v>
      </c>
      <c r="E246" s="32"/>
      <c r="F246" s="28"/>
      <c r="G246" s="54">
        <v>89900</v>
      </c>
      <c r="H246" s="29" t="s">
        <v>24</v>
      </c>
      <c r="I246" s="33" t="s">
        <v>447</v>
      </c>
    </row>
    <row r="247" spans="1:9" s="251" customFormat="1" ht="15.75" customHeight="1">
      <c r="A247" s="29" t="s">
        <v>448</v>
      </c>
      <c r="B247" s="30" t="s">
        <v>125</v>
      </c>
      <c r="C247" s="45">
        <v>20</v>
      </c>
      <c r="D247" s="35">
        <v>0.20500000000000002</v>
      </c>
      <c r="E247" s="32"/>
      <c r="F247" s="28" t="s">
        <v>41</v>
      </c>
      <c r="G247" s="28">
        <v>89900</v>
      </c>
      <c r="H247" s="29" t="s">
        <v>42</v>
      </c>
      <c r="I247" s="33" t="s">
        <v>449</v>
      </c>
    </row>
    <row r="248" spans="1:9" s="251" customFormat="1" ht="15.75" customHeight="1">
      <c r="A248" s="29" t="s">
        <v>450</v>
      </c>
      <c r="B248" s="30" t="s">
        <v>125</v>
      </c>
      <c r="C248" s="45">
        <v>20</v>
      </c>
      <c r="D248" s="35">
        <v>0.38500000000000001</v>
      </c>
      <c r="E248" s="36"/>
      <c r="F248" s="28"/>
      <c r="G248" s="28">
        <v>119900</v>
      </c>
      <c r="H248" s="29" t="s">
        <v>37</v>
      </c>
      <c r="I248" s="33" t="s">
        <v>451</v>
      </c>
    </row>
    <row r="249" spans="1:9" s="251" customFormat="1" ht="15.75" customHeight="1">
      <c r="A249" s="29" t="s">
        <v>450</v>
      </c>
      <c r="B249" s="30" t="s">
        <v>138</v>
      </c>
      <c r="C249" s="34">
        <v>20</v>
      </c>
      <c r="D249" s="35">
        <v>0.59599999999999997</v>
      </c>
      <c r="E249" s="36">
        <v>1.631</v>
      </c>
      <c r="F249" s="28" t="s">
        <v>65</v>
      </c>
      <c r="G249" s="28">
        <v>119900</v>
      </c>
      <c r="H249" s="29" t="s">
        <v>42</v>
      </c>
      <c r="I249" s="33" t="s">
        <v>1550</v>
      </c>
    </row>
    <row r="250" spans="1:9" s="251" customFormat="1" ht="15.75" customHeight="1">
      <c r="A250" s="29" t="s">
        <v>450</v>
      </c>
      <c r="B250" s="30" t="s">
        <v>138</v>
      </c>
      <c r="C250" s="34" t="s">
        <v>254</v>
      </c>
      <c r="D250" s="35">
        <v>4.1980000000000004</v>
      </c>
      <c r="E250" s="36"/>
      <c r="F250" s="28" t="s">
        <v>452</v>
      </c>
      <c r="G250" s="28">
        <v>129900</v>
      </c>
      <c r="H250" s="29" t="s">
        <v>42</v>
      </c>
      <c r="I250" s="33" t="s">
        <v>1551</v>
      </c>
    </row>
    <row r="251" spans="1:9" s="251" customFormat="1" ht="15.75" customHeight="1">
      <c r="A251" s="29" t="s">
        <v>453</v>
      </c>
      <c r="B251" s="30" t="s">
        <v>125</v>
      </c>
      <c r="C251" s="45" t="s">
        <v>32</v>
      </c>
      <c r="D251" s="35">
        <v>42.392000000000003</v>
      </c>
      <c r="E251" s="58"/>
      <c r="F251" s="59" t="s">
        <v>381</v>
      </c>
      <c r="G251" s="28">
        <v>133900</v>
      </c>
      <c r="H251" s="29" t="s">
        <v>37</v>
      </c>
      <c r="I251" s="33" t="s">
        <v>1552</v>
      </c>
    </row>
    <row r="252" spans="1:9" s="251" customFormat="1" ht="15.75" customHeight="1">
      <c r="A252" s="29" t="s">
        <v>454</v>
      </c>
      <c r="B252" s="30" t="s">
        <v>148</v>
      </c>
      <c r="C252" s="34" t="s">
        <v>212</v>
      </c>
      <c r="D252" s="35">
        <v>0.2</v>
      </c>
      <c r="E252" s="49"/>
      <c r="F252" s="28"/>
      <c r="G252" s="28">
        <v>169900</v>
      </c>
      <c r="H252" s="29" t="s">
        <v>42</v>
      </c>
      <c r="I252" s="33" t="s">
        <v>455</v>
      </c>
    </row>
    <row r="253" spans="1:9" s="248" customFormat="1" ht="15.75" customHeight="1">
      <c r="A253" s="57" t="s">
        <v>454</v>
      </c>
      <c r="B253" s="30" t="s">
        <v>138</v>
      </c>
      <c r="C253" s="34" t="s">
        <v>212</v>
      </c>
      <c r="D253" s="35"/>
      <c r="E253" s="32">
        <v>10.891</v>
      </c>
      <c r="F253" s="28"/>
      <c r="G253" s="28">
        <v>188900</v>
      </c>
      <c r="H253" s="29" t="s">
        <v>37</v>
      </c>
      <c r="I253" s="33" t="s">
        <v>456</v>
      </c>
    </row>
    <row r="254" spans="1:9" s="248" customFormat="1" ht="15.75" customHeight="1">
      <c r="A254" s="29" t="s">
        <v>457</v>
      </c>
      <c r="B254" s="30" t="s">
        <v>125</v>
      </c>
      <c r="C254" s="45" t="s">
        <v>32</v>
      </c>
      <c r="D254" s="35">
        <v>0.59599999999999997</v>
      </c>
      <c r="E254" s="32"/>
      <c r="F254" s="28"/>
      <c r="G254" s="54">
        <v>149900</v>
      </c>
      <c r="H254" s="29" t="s">
        <v>37</v>
      </c>
      <c r="I254" s="33" t="s">
        <v>458</v>
      </c>
    </row>
    <row r="255" spans="1:9" s="248" customFormat="1" ht="15.75" customHeight="1">
      <c r="A255" s="29" t="s">
        <v>459</v>
      </c>
      <c r="B255" s="30" t="s">
        <v>125</v>
      </c>
      <c r="C255" s="45">
        <v>20</v>
      </c>
      <c r="D255" s="35">
        <v>0.9</v>
      </c>
      <c r="E255" s="36">
        <v>0.88700000000000001</v>
      </c>
      <c r="F255" s="28"/>
      <c r="G255" s="54">
        <v>139900</v>
      </c>
      <c r="H255" s="29" t="s">
        <v>37</v>
      </c>
      <c r="I255" s="33" t="s">
        <v>460</v>
      </c>
    </row>
    <row r="256" spans="1:9" s="248" customFormat="1" ht="15.75" customHeight="1">
      <c r="A256" s="29" t="s">
        <v>459</v>
      </c>
      <c r="B256" s="30" t="s">
        <v>125</v>
      </c>
      <c r="C256" s="45" t="s">
        <v>254</v>
      </c>
      <c r="D256" s="35">
        <v>0.71799999999999997</v>
      </c>
      <c r="E256" s="36"/>
      <c r="F256" s="28"/>
      <c r="G256" s="54">
        <v>149900</v>
      </c>
      <c r="H256" s="29" t="s">
        <v>37</v>
      </c>
      <c r="I256" s="33" t="s">
        <v>461</v>
      </c>
    </row>
    <row r="257" spans="1:9" s="248" customFormat="1" ht="15.75" customHeight="1">
      <c r="A257" s="29" t="s">
        <v>459</v>
      </c>
      <c r="B257" s="30" t="s">
        <v>125</v>
      </c>
      <c r="C257" s="45" t="s">
        <v>462</v>
      </c>
      <c r="D257" s="35">
        <v>0.496</v>
      </c>
      <c r="E257" s="36"/>
      <c r="F257" s="28"/>
      <c r="G257" s="54">
        <v>149900</v>
      </c>
      <c r="H257" s="29" t="s">
        <v>37</v>
      </c>
      <c r="I257" s="33" t="s">
        <v>463</v>
      </c>
    </row>
    <row r="258" spans="1:9" s="248" customFormat="1" ht="15.75" customHeight="1">
      <c r="A258" s="29" t="s">
        <v>464</v>
      </c>
      <c r="B258" s="30" t="s">
        <v>125</v>
      </c>
      <c r="C258" s="45" t="s">
        <v>32</v>
      </c>
      <c r="D258" s="35"/>
      <c r="E258" s="32">
        <v>21.9</v>
      </c>
      <c r="F258" s="28"/>
      <c r="G258" s="54">
        <v>166900</v>
      </c>
      <c r="H258" s="29" t="s">
        <v>465</v>
      </c>
      <c r="I258" s="33" t="s">
        <v>466</v>
      </c>
    </row>
    <row r="259" spans="1:9" s="248" customFormat="1" ht="15.75" customHeight="1">
      <c r="A259" s="29" t="s">
        <v>467</v>
      </c>
      <c r="B259" s="30" t="s">
        <v>125</v>
      </c>
      <c r="C259" s="34" t="s">
        <v>399</v>
      </c>
      <c r="D259" s="35">
        <v>0.78900000000000003</v>
      </c>
      <c r="E259" s="35"/>
      <c r="F259" s="28"/>
      <c r="G259" s="28">
        <v>166900</v>
      </c>
      <c r="H259" s="29" t="s">
        <v>24</v>
      </c>
      <c r="I259" s="33" t="s">
        <v>468</v>
      </c>
    </row>
    <row r="260" spans="1:9" s="251" customFormat="1" ht="15.75" customHeight="1">
      <c r="A260" s="57" t="s">
        <v>469</v>
      </c>
      <c r="B260" s="30" t="s">
        <v>125</v>
      </c>
      <c r="C260" s="34" t="s">
        <v>399</v>
      </c>
      <c r="D260" s="35">
        <v>34</v>
      </c>
      <c r="E260" s="48"/>
      <c r="F260" s="28"/>
      <c r="G260" s="28">
        <v>188900</v>
      </c>
      <c r="H260" s="29" t="s">
        <v>24</v>
      </c>
      <c r="I260" s="33" t="s">
        <v>470</v>
      </c>
    </row>
    <row r="261" spans="1:9" s="251" customFormat="1" ht="15.75" customHeight="1">
      <c r="A261" s="29" t="s">
        <v>471</v>
      </c>
      <c r="B261" s="30" t="s">
        <v>148</v>
      </c>
      <c r="C261" s="34" t="s">
        <v>472</v>
      </c>
      <c r="D261" s="35"/>
      <c r="E261" s="35">
        <v>3.9790000000000001</v>
      </c>
      <c r="F261" s="28"/>
      <c r="G261" s="28">
        <v>164900</v>
      </c>
      <c r="H261" s="29" t="s">
        <v>60</v>
      </c>
      <c r="I261" s="33" t="s">
        <v>473</v>
      </c>
    </row>
    <row r="262" spans="1:9" s="251" customFormat="1" ht="15.75" customHeight="1">
      <c r="A262" s="29" t="s">
        <v>474</v>
      </c>
      <c r="B262" s="30" t="s">
        <v>125</v>
      </c>
      <c r="C262" s="34" t="s">
        <v>475</v>
      </c>
      <c r="D262" s="35"/>
      <c r="E262" s="35">
        <v>0.7</v>
      </c>
      <c r="F262" s="28"/>
      <c r="G262" s="28">
        <v>177900</v>
      </c>
      <c r="H262" s="29" t="s">
        <v>60</v>
      </c>
      <c r="I262" s="33" t="s">
        <v>476</v>
      </c>
    </row>
    <row r="263" spans="1:9" s="251" customFormat="1" ht="15.75" customHeight="1">
      <c r="A263" s="29" t="s">
        <v>477</v>
      </c>
      <c r="B263" s="30" t="s">
        <v>125</v>
      </c>
      <c r="C263" s="34">
        <v>20</v>
      </c>
      <c r="D263" s="35">
        <v>0.48</v>
      </c>
      <c r="E263" s="35"/>
      <c r="F263" s="28"/>
      <c r="G263" s="28">
        <v>139900</v>
      </c>
      <c r="H263" s="29" t="s">
        <v>60</v>
      </c>
      <c r="I263" s="33" t="s">
        <v>478</v>
      </c>
    </row>
    <row r="264" spans="1:9" s="251" customFormat="1" ht="15.75" customHeight="1">
      <c r="A264" s="29" t="s">
        <v>477</v>
      </c>
      <c r="B264" s="30" t="s">
        <v>148</v>
      </c>
      <c r="C264" s="34" t="s">
        <v>32</v>
      </c>
      <c r="D264" s="35"/>
      <c r="E264" s="35">
        <v>1.19</v>
      </c>
      <c r="F264" s="28">
        <v>163900</v>
      </c>
      <c r="G264" s="28">
        <v>177900</v>
      </c>
      <c r="H264" s="29" t="s">
        <v>46</v>
      </c>
      <c r="I264" s="33" t="s">
        <v>70</v>
      </c>
    </row>
    <row r="265" spans="1:9" s="251" customFormat="1" ht="15.75" customHeight="1">
      <c r="A265" s="29" t="s">
        <v>477</v>
      </c>
      <c r="B265" s="30" t="s">
        <v>148</v>
      </c>
      <c r="C265" s="34">
        <v>35</v>
      </c>
      <c r="D265" s="35"/>
      <c r="E265" s="35">
        <v>2.3050000000000002</v>
      </c>
      <c r="F265" s="28"/>
      <c r="G265" s="28">
        <v>144900</v>
      </c>
      <c r="H265" s="29" t="s">
        <v>60</v>
      </c>
      <c r="I265" s="33" t="s">
        <v>479</v>
      </c>
    </row>
    <row r="266" spans="1:9" s="251" customFormat="1" ht="15.75" customHeight="1">
      <c r="A266" s="29" t="s">
        <v>480</v>
      </c>
      <c r="B266" s="30" t="s">
        <v>51</v>
      </c>
      <c r="C266" s="34">
        <v>20</v>
      </c>
      <c r="D266" s="35"/>
      <c r="E266" s="35">
        <v>0.86</v>
      </c>
      <c r="F266" s="28"/>
      <c r="G266" s="28">
        <v>299900</v>
      </c>
      <c r="H266" s="29" t="s">
        <v>60</v>
      </c>
      <c r="I266" s="33" t="s">
        <v>481</v>
      </c>
    </row>
    <row r="267" spans="1:9" s="251" customFormat="1" ht="15.75" customHeight="1">
      <c r="A267" s="29" t="s">
        <v>482</v>
      </c>
      <c r="B267" s="30" t="s">
        <v>138</v>
      </c>
      <c r="C267" s="34" t="s">
        <v>483</v>
      </c>
      <c r="D267" s="35">
        <v>0.56000000000000005</v>
      </c>
      <c r="E267" s="35"/>
      <c r="F267" s="28"/>
      <c r="G267" s="28">
        <v>169900</v>
      </c>
      <c r="H267" s="29" t="s">
        <v>46</v>
      </c>
      <c r="I267" s="33" t="s">
        <v>484</v>
      </c>
    </row>
    <row r="268" spans="1:9" s="251" customFormat="1" ht="15.75" customHeight="1">
      <c r="A268" s="29" t="s">
        <v>485</v>
      </c>
      <c r="B268" s="30" t="s">
        <v>148</v>
      </c>
      <c r="C268" s="45">
        <v>20</v>
      </c>
      <c r="D268" s="32"/>
      <c r="E268" s="32">
        <v>1.1499999999999999</v>
      </c>
      <c r="F268" s="28"/>
      <c r="G268" s="28">
        <v>159900</v>
      </c>
      <c r="H268" s="29" t="s">
        <v>46</v>
      </c>
      <c r="I268" s="33" t="s">
        <v>486</v>
      </c>
    </row>
    <row r="269" spans="1:9" s="251" customFormat="1" ht="15.75" customHeight="1">
      <c r="A269" s="29" t="s">
        <v>487</v>
      </c>
      <c r="B269" s="30" t="s">
        <v>125</v>
      </c>
      <c r="C269" s="45">
        <v>20</v>
      </c>
      <c r="D269" s="32"/>
      <c r="E269" s="32">
        <v>10.159000000000001</v>
      </c>
      <c r="F269" s="28"/>
      <c r="G269" s="28">
        <v>166900</v>
      </c>
      <c r="H269" s="29" t="s">
        <v>60</v>
      </c>
      <c r="I269" s="33" t="s">
        <v>488</v>
      </c>
    </row>
    <row r="270" spans="1:9" s="251" customFormat="1" ht="15.75" customHeight="1">
      <c r="A270" s="29" t="s">
        <v>489</v>
      </c>
      <c r="B270" s="30" t="s">
        <v>125</v>
      </c>
      <c r="C270" s="45" t="s">
        <v>143</v>
      </c>
      <c r="D270" s="32"/>
      <c r="E270" s="32">
        <v>1.47</v>
      </c>
      <c r="F270" s="28">
        <v>189900</v>
      </c>
      <c r="G270" s="28">
        <v>199900</v>
      </c>
      <c r="H270" s="29" t="s">
        <v>46</v>
      </c>
      <c r="I270" s="33" t="s">
        <v>490</v>
      </c>
    </row>
    <row r="271" spans="1:9" s="251" customFormat="1" ht="15.75" customHeight="1">
      <c r="A271" s="29" t="s">
        <v>491</v>
      </c>
      <c r="B271" s="30" t="s">
        <v>148</v>
      </c>
      <c r="C271" s="34" t="s">
        <v>143</v>
      </c>
      <c r="D271" s="35"/>
      <c r="E271" s="35">
        <v>0.32</v>
      </c>
      <c r="F271" s="28"/>
      <c r="G271" s="28">
        <v>177900</v>
      </c>
      <c r="H271" s="29" t="s">
        <v>60</v>
      </c>
      <c r="I271" s="33" t="s">
        <v>492</v>
      </c>
    </row>
    <row r="272" spans="1:9" s="251" customFormat="1" ht="15.75" customHeight="1">
      <c r="A272" s="29" t="s">
        <v>493</v>
      </c>
      <c r="B272" s="30" t="s">
        <v>125</v>
      </c>
      <c r="C272" s="34" t="s">
        <v>494</v>
      </c>
      <c r="D272" s="35">
        <v>1.5550000000000002</v>
      </c>
      <c r="E272" s="35"/>
      <c r="F272" s="28"/>
      <c r="G272" s="28">
        <v>144900</v>
      </c>
      <c r="H272" s="29" t="s">
        <v>24</v>
      </c>
      <c r="I272" s="33" t="s">
        <v>495</v>
      </c>
    </row>
    <row r="273" spans="1:9" s="251" customFormat="1" ht="15.75" customHeight="1">
      <c r="A273" s="52" t="s">
        <v>496</v>
      </c>
      <c r="B273" s="60" t="s">
        <v>125</v>
      </c>
      <c r="C273" s="46" t="s">
        <v>32</v>
      </c>
      <c r="D273" s="47"/>
      <c r="E273" s="47">
        <v>1.0780000000000001</v>
      </c>
      <c r="F273" s="61"/>
      <c r="G273" s="61">
        <v>159900</v>
      </c>
      <c r="H273" s="52" t="s">
        <v>60</v>
      </c>
      <c r="I273" s="62" t="s">
        <v>497</v>
      </c>
    </row>
    <row r="274" spans="1:9" s="248" customFormat="1" ht="15.75" customHeight="1">
      <c r="A274" s="29" t="s">
        <v>498</v>
      </c>
      <c r="B274" s="30" t="s">
        <v>160</v>
      </c>
      <c r="C274" s="34" t="s">
        <v>32</v>
      </c>
      <c r="D274" s="35">
        <v>0.69</v>
      </c>
      <c r="E274" s="32"/>
      <c r="F274" s="28">
        <v>59900</v>
      </c>
      <c r="G274" s="54">
        <v>63900</v>
      </c>
      <c r="H274" s="29" t="s">
        <v>37</v>
      </c>
      <c r="I274" s="33" t="s">
        <v>499</v>
      </c>
    </row>
    <row r="275" spans="1:9" s="248" customFormat="1" ht="15.75" customHeight="1">
      <c r="A275" s="29" t="s">
        <v>500</v>
      </c>
      <c r="B275" s="30" t="s">
        <v>125</v>
      </c>
      <c r="C275" s="45">
        <v>20</v>
      </c>
      <c r="D275" s="32"/>
      <c r="E275" s="32">
        <v>2.2000000000000002</v>
      </c>
      <c r="F275" s="28"/>
      <c r="G275" s="28">
        <v>159900</v>
      </c>
      <c r="H275" s="29" t="s">
        <v>46</v>
      </c>
      <c r="I275" s="33" t="s">
        <v>501</v>
      </c>
    </row>
    <row r="276" spans="1:9" s="248" customFormat="1" ht="15.75" customHeight="1">
      <c r="A276" s="29" t="s">
        <v>500</v>
      </c>
      <c r="B276" s="30" t="s">
        <v>125</v>
      </c>
      <c r="C276" s="45" t="s">
        <v>502</v>
      </c>
      <c r="D276" s="32">
        <v>3.3479999999999999</v>
      </c>
      <c r="E276" s="32"/>
      <c r="F276" s="28"/>
      <c r="G276" s="28">
        <v>159900</v>
      </c>
      <c r="H276" s="29" t="s">
        <v>37</v>
      </c>
      <c r="I276" s="33" t="s">
        <v>503</v>
      </c>
    </row>
    <row r="277" spans="1:9" s="251" customFormat="1" ht="15.75" customHeight="1">
      <c r="A277" s="29" t="s">
        <v>504</v>
      </c>
      <c r="B277" s="30" t="s">
        <v>148</v>
      </c>
      <c r="C277" s="45" t="s">
        <v>143</v>
      </c>
      <c r="D277" s="32"/>
      <c r="E277" s="32">
        <v>2.8</v>
      </c>
      <c r="F277" s="28"/>
      <c r="G277" s="28">
        <v>189900</v>
      </c>
      <c r="H277" s="29" t="s">
        <v>60</v>
      </c>
      <c r="I277" s="33" t="s">
        <v>505</v>
      </c>
    </row>
    <row r="278" spans="1:9" s="251" customFormat="1" ht="15.75" customHeight="1">
      <c r="A278" s="29" t="s">
        <v>506</v>
      </c>
      <c r="B278" s="30" t="s">
        <v>148</v>
      </c>
      <c r="C278" s="45">
        <v>20</v>
      </c>
      <c r="D278" s="32"/>
      <c r="E278" s="32">
        <v>0.1</v>
      </c>
      <c r="F278" s="28"/>
      <c r="G278" s="28">
        <v>149900</v>
      </c>
      <c r="H278" s="29" t="s">
        <v>507</v>
      </c>
      <c r="I278" s="33" t="s">
        <v>508</v>
      </c>
    </row>
    <row r="279" spans="1:9" s="256" customFormat="1" ht="15.75" customHeight="1">
      <c r="A279" s="29" t="s">
        <v>509</v>
      </c>
      <c r="B279" s="30" t="s">
        <v>148</v>
      </c>
      <c r="C279" s="34" t="s">
        <v>32</v>
      </c>
      <c r="D279" s="35">
        <v>0.22500000000000001</v>
      </c>
      <c r="E279" s="36"/>
      <c r="F279" s="28"/>
      <c r="G279" s="28">
        <v>139900</v>
      </c>
      <c r="H279" s="29" t="s">
        <v>42</v>
      </c>
      <c r="I279" s="33" t="s">
        <v>388</v>
      </c>
    </row>
    <row r="280" spans="1:9" s="251" customFormat="1" ht="15.75" customHeight="1">
      <c r="A280" s="29" t="s">
        <v>509</v>
      </c>
      <c r="B280" s="30" t="s">
        <v>125</v>
      </c>
      <c r="C280" s="45">
        <v>20</v>
      </c>
      <c r="D280" s="32"/>
      <c r="E280" s="32">
        <v>56.31</v>
      </c>
      <c r="F280" s="28"/>
      <c r="G280" s="28">
        <v>159900</v>
      </c>
      <c r="H280" s="29" t="s">
        <v>24</v>
      </c>
      <c r="I280" s="33" t="s">
        <v>510</v>
      </c>
    </row>
    <row r="281" spans="1:9" s="248" customFormat="1" ht="15.75" customHeight="1">
      <c r="A281" s="29" t="s">
        <v>511</v>
      </c>
      <c r="B281" s="30" t="s">
        <v>125</v>
      </c>
      <c r="C281" s="45" t="s">
        <v>32</v>
      </c>
      <c r="D281" s="35">
        <v>0.19400000000000001</v>
      </c>
      <c r="E281" s="37"/>
      <c r="F281" s="28" t="s">
        <v>433</v>
      </c>
      <c r="G281" s="28">
        <v>109900</v>
      </c>
      <c r="H281" s="29" t="s">
        <v>24</v>
      </c>
      <c r="I281" s="33" t="s">
        <v>512</v>
      </c>
    </row>
    <row r="282" spans="1:9" s="248" customFormat="1" ht="15.75" customHeight="1">
      <c r="A282" s="29" t="s">
        <v>513</v>
      </c>
      <c r="B282" s="30" t="s">
        <v>125</v>
      </c>
      <c r="C282" s="45" t="s">
        <v>32</v>
      </c>
      <c r="D282" s="35">
        <v>0.14400000000000002</v>
      </c>
      <c r="E282" s="35">
        <v>1.1299999999999999</v>
      </c>
      <c r="F282" s="28">
        <v>154900</v>
      </c>
      <c r="G282" s="28">
        <v>159900</v>
      </c>
      <c r="H282" s="29" t="s">
        <v>24</v>
      </c>
      <c r="I282" s="33" t="s">
        <v>1553</v>
      </c>
    </row>
    <row r="283" spans="1:9" s="248" customFormat="1" ht="15.75" customHeight="1">
      <c r="A283" s="29" t="s">
        <v>513</v>
      </c>
      <c r="B283" s="30" t="s">
        <v>148</v>
      </c>
      <c r="C283" s="45" t="s">
        <v>115</v>
      </c>
      <c r="D283" s="35"/>
      <c r="E283" s="35">
        <v>3.23</v>
      </c>
      <c r="F283" s="28"/>
      <c r="G283" s="28">
        <v>299900</v>
      </c>
      <c r="H283" s="29" t="s">
        <v>60</v>
      </c>
      <c r="I283" s="33" t="s">
        <v>514</v>
      </c>
    </row>
    <row r="284" spans="1:9" s="248" customFormat="1" ht="15.75" customHeight="1">
      <c r="A284" s="29" t="s">
        <v>515</v>
      </c>
      <c r="B284" s="30" t="s">
        <v>125</v>
      </c>
      <c r="C284" s="34" t="s">
        <v>32</v>
      </c>
      <c r="D284" s="35">
        <v>3.8109999999999999</v>
      </c>
      <c r="E284" s="50"/>
      <c r="F284" s="28" t="s">
        <v>516</v>
      </c>
      <c r="G284" s="28">
        <v>139900</v>
      </c>
      <c r="H284" s="29" t="s">
        <v>42</v>
      </c>
      <c r="I284" s="33" t="s">
        <v>517</v>
      </c>
    </row>
    <row r="285" spans="1:9" s="248" customFormat="1" ht="15.75" customHeight="1">
      <c r="A285" s="29" t="s">
        <v>518</v>
      </c>
      <c r="B285" s="30" t="s">
        <v>125</v>
      </c>
      <c r="C285" s="45" t="s">
        <v>32</v>
      </c>
      <c r="D285" s="35">
        <v>0.30599999999999999</v>
      </c>
      <c r="E285" s="35"/>
      <c r="F285" s="28"/>
      <c r="G285" s="28">
        <v>139900</v>
      </c>
      <c r="H285" s="29" t="s">
        <v>37</v>
      </c>
      <c r="I285" s="33" t="s">
        <v>1554</v>
      </c>
    </row>
    <row r="286" spans="1:9" s="248" customFormat="1" ht="15.75" customHeight="1">
      <c r="A286" s="29" t="s">
        <v>519</v>
      </c>
      <c r="B286" s="30" t="s">
        <v>125</v>
      </c>
      <c r="C286" s="45" t="s">
        <v>32</v>
      </c>
      <c r="D286" s="35">
        <v>0.32600000000000001</v>
      </c>
      <c r="E286" s="35"/>
      <c r="F286" s="28"/>
      <c r="G286" s="28">
        <v>119900</v>
      </c>
      <c r="H286" s="29" t="s">
        <v>37</v>
      </c>
      <c r="I286" s="33" t="s">
        <v>520</v>
      </c>
    </row>
    <row r="287" spans="1:9" s="251" customFormat="1" ht="15.75" customHeight="1">
      <c r="A287" s="29" t="s">
        <v>519</v>
      </c>
      <c r="B287" s="30" t="s">
        <v>125</v>
      </c>
      <c r="C287" s="45" t="s">
        <v>32</v>
      </c>
      <c r="D287" s="35">
        <v>0.16700000000000001</v>
      </c>
      <c r="E287" s="35"/>
      <c r="F287" s="28" t="s">
        <v>41</v>
      </c>
      <c r="G287" s="28">
        <v>99900</v>
      </c>
      <c r="H287" s="29" t="s">
        <v>42</v>
      </c>
      <c r="I287" s="33" t="s">
        <v>521</v>
      </c>
    </row>
    <row r="288" spans="1:9" s="251" customFormat="1" ht="15.75" customHeight="1">
      <c r="A288" s="29" t="s">
        <v>522</v>
      </c>
      <c r="B288" s="30" t="s">
        <v>125</v>
      </c>
      <c r="C288" s="45">
        <v>20</v>
      </c>
      <c r="D288" s="35">
        <v>0.61199999999999999</v>
      </c>
      <c r="E288" s="36"/>
      <c r="F288" s="28" t="s">
        <v>381</v>
      </c>
      <c r="G288" s="28">
        <v>136900</v>
      </c>
      <c r="H288" s="29" t="s">
        <v>42</v>
      </c>
      <c r="I288" s="33" t="s">
        <v>523</v>
      </c>
    </row>
    <row r="289" spans="1:9" s="251" customFormat="1" ht="15.75" customHeight="1">
      <c r="A289" s="57" t="s">
        <v>524</v>
      </c>
      <c r="B289" s="30" t="s">
        <v>125</v>
      </c>
      <c r="C289" s="34">
        <v>20</v>
      </c>
      <c r="D289" s="35">
        <v>0.746</v>
      </c>
      <c r="E289" s="32">
        <v>158.5</v>
      </c>
      <c r="F289" s="28"/>
      <c r="G289" s="28">
        <v>144900</v>
      </c>
      <c r="H289" s="29" t="s">
        <v>24</v>
      </c>
      <c r="I289" s="33" t="s">
        <v>525</v>
      </c>
    </row>
    <row r="290" spans="1:9" s="253" customFormat="1" ht="15.75" customHeight="1">
      <c r="A290" s="29" t="s">
        <v>526</v>
      </c>
      <c r="B290" s="30" t="s">
        <v>125</v>
      </c>
      <c r="C290" s="45" t="s">
        <v>32</v>
      </c>
      <c r="D290" s="35">
        <v>1.5150000000000001</v>
      </c>
      <c r="E290" s="35"/>
      <c r="F290" s="28" t="s">
        <v>416</v>
      </c>
      <c r="G290" s="28">
        <v>149900</v>
      </c>
      <c r="H290" s="29" t="s">
        <v>42</v>
      </c>
      <c r="I290" s="33" t="s">
        <v>1555</v>
      </c>
    </row>
    <row r="291" spans="1:9" s="248" customFormat="1" ht="15.75" customHeight="1">
      <c r="A291" s="57" t="s">
        <v>524</v>
      </c>
      <c r="B291" s="30" t="s">
        <v>125</v>
      </c>
      <c r="C291" s="45" t="s">
        <v>32</v>
      </c>
      <c r="D291" s="35">
        <v>0.16</v>
      </c>
      <c r="E291" s="35">
        <v>37.549999999999997</v>
      </c>
      <c r="F291" s="28"/>
      <c r="G291" s="28">
        <v>149900</v>
      </c>
      <c r="H291" s="29" t="s">
        <v>37</v>
      </c>
      <c r="I291" s="33" t="s">
        <v>1556</v>
      </c>
    </row>
    <row r="292" spans="1:9" s="251" customFormat="1" ht="15.75" customHeight="1">
      <c r="A292" s="29" t="s">
        <v>527</v>
      </c>
      <c r="B292" s="30" t="s">
        <v>125</v>
      </c>
      <c r="C292" s="45" t="s">
        <v>32</v>
      </c>
      <c r="D292" s="35">
        <v>1.5030000000000001</v>
      </c>
      <c r="E292" s="35"/>
      <c r="F292" s="28" t="s">
        <v>381</v>
      </c>
      <c r="G292" s="28">
        <v>139900</v>
      </c>
      <c r="H292" s="29" t="s">
        <v>42</v>
      </c>
      <c r="I292" s="33" t="s">
        <v>1557</v>
      </c>
    </row>
    <row r="293" spans="1:9" s="251" customFormat="1" ht="15.75" customHeight="1">
      <c r="A293" s="29" t="s">
        <v>528</v>
      </c>
      <c r="B293" s="30" t="s">
        <v>125</v>
      </c>
      <c r="C293" s="45" t="s">
        <v>32</v>
      </c>
      <c r="D293" s="35">
        <v>0.8</v>
      </c>
      <c r="E293" s="48"/>
      <c r="F293" s="28" t="s">
        <v>416</v>
      </c>
      <c r="G293" s="28">
        <v>149900</v>
      </c>
      <c r="H293" s="29" t="s">
        <v>42</v>
      </c>
      <c r="I293" s="33" t="s">
        <v>499</v>
      </c>
    </row>
    <row r="294" spans="1:9" s="251" customFormat="1" ht="15.75" customHeight="1">
      <c r="A294" s="29" t="s">
        <v>529</v>
      </c>
      <c r="B294" s="30" t="s">
        <v>125</v>
      </c>
      <c r="C294" s="34" t="s">
        <v>32</v>
      </c>
      <c r="D294" s="35">
        <v>0.16</v>
      </c>
      <c r="E294" s="35"/>
      <c r="F294" s="28"/>
      <c r="G294" s="28">
        <v>154900</v>
      </c>
      <c r="H294" s="29" t="s">
        <v>24</v>
      </c>
      <c r="I294" s="33" t="s">
        <v>530</v>
      </c>
    </row>
    <row r="295" spans="1:9" s="251" customFormat="1" ht="15.75" customHeight="1">
      <c r="A295" s="29" t="s">
        <v>531</v>
      </c>
      <c r="B295" s="30" t="s">
        <v>138</v>
      </c>
      <c r="C295" s="34">
        <v>20</v>
      </c>
      <c r="D295" s="35"/>
      <c r="E295" s="35">
        <v>5</v>
      </c>
      <c r="F295" s="28"/>
      <c r="G295" s="28">
        <v>154900</v>
      </c>
      <c r="H295" s="29" t="s">
        <v>46</v>
      </c>
      <c r="I295" s="33" t="s">
        <v>532</v>
      </c>
    </row>
    <row r="296" spans="1:9" s="251" customFormat="1" ht="15.75" customHeight="1">
      <c r="A296" s="63" t="s">
        <v>531</v>
      </c>
      <c r="B296" s="30" t="s">
        <v>148</v>
      </c>
      <c r="C296" s="45" t="s">
        <v>32</v>
      </c>
      <c r="D296" s="35">
        <v>56.994999999999997</v>
      </c>
      <c r="E296" s="32"/>
      <c r="F296" s="28"/>
      <c r="G296" s="28">
        <v>154900</v>
      </c>
      <c r="H296" s="29" t="s">
        <v>37</v>
      </c>
      <c r="I296" s="33" t="s">
        <v>415</v>
      </c>
    </row>
    <row r="297" spans="1:9" s="248" customFormat="1" ht="15.75" customHeight="1">
      <c r="A297" s="29" t="s">
        <v>531</v>
      </c>
      <c r="B297" s="30" t="s">
        <v>125</v>
      </c>
      <c r="C297" s="45" t="s">
        <v>533</v>
      </c>
      <c r="D297" s="35">
        <v>0.161</v>
      </c>
      <c r="E297" s="32"/>
      <c r="F297" s="28"/>
      <c r="G297" s="28">
        <v>159900</v>
      </c>
      <c r="H297" s="29" t="s">
        <v>42</v>
      </c>
      <c r="I297" s="33" t="s">
        <v>534</v>
      </c>
    </row>
    <row r="298" spans="1:9" s="251" customFormat="1" ht="15.75" customHeight="1">
      <c r="A298" s="29" t="s">
        <v>535</v>
      </c>
      <c r="B298" s="30" t="s">
        <v>125</v>
      </c>
      <c r="C298" s="45">
        <v>20</v>
      </c>
      <c r="D298" s="35">
        <v>0.16800000000000001</v>
      </c>
      <c r="E298" s="32">
        <v>0.11</v>
      </c>
      <c r="F298" s="28"/>
      <c r="G298" s="28">
        <v>155900</v>
      </c>
      <c r="H298" s="29" t="s">
        <v>24</v>
      </c>
      <c r="I298" s="33" t="s">
        <v>536</v>
      </c>
    </row>
    <row r="299" spans="1:9" s="248" customFormat="1" ht="15.75" customHeight="1">
      <c r="A299" s="38" t="s">
        <v>537</v>
      </c>
      <c r="B299" s="30" t="s">
        <v>125</v>
      </c>
      <c r="C299" s="34" t="s">
        <v>538</v>
      </c>
      <c r="D299" s="32">
        <v>9.1999999999999998E-2</v>
      </c>
      <c r="E299" s="35"/>
      <c r="F299" s="59"/>
      <c r="G299" s="59">
        <v>159900</v>
      </c>
      <c r="H299" s="29" t="s">
        <v>24</v>
      </c>
      <c r="I299" s="33" t="s">
        <v>539</v>
      </c>
    </row>
    <row r="300" spans="1:9" s="251" customFormat="1" ht="15.75" customHeight="1">
      <c r="A300" s="29" t="s">
        <v>540</v>
      </c>
      <c r="B300" s="30" t="s">
        <v>125</v>
      </c>
      <c r="C300" s="45">
        <v>20</v>
      </c>
      <c r="D300" s="35">
        <v>0.55400000000000005</v>
      </c>
      <c r="E300" s="36"/>
      <c r="F300" s="28" t="s">
        <v>41</v>
      </c>
      <c r="G300" s="28">
        <v>79900</v>
      </c>
      <c r="H300" s="29" t="s">
        <v>24</v>
      </c>
      <c r="I300" s="33" t="s">
        <v>541</v>
      </c>
    </row>
    <row r="301" spans="1:9" s="248" customFormat="1" ht="15.75" customHeight="1">
      <c r="A301" s="29" t="s">
        <v>542</v>
      </c>
      <c r="B301" s="30" t="s">
        <v>160</v>
      </c>
      <c r="C301" s="34">
        <v>20</v>
      </c>
      <c r="D301" s="35">
        <v>0.223</v>
      </c>
      <c r="E301" s="35"/>
      <c r="F301" s="28"/>
      <c r="G301" s="28">
        <v>59900</v>
      </c>
      <c r="H301" s="29" t="s">
        <v>37</v>
      </c>
      <c r="I301" s="33" t="s">
        <v>543</v>
      </c>
    </row>
    <row r="302" spans="1:9" s="248" customFormat="1" ht="15.75" customHeight="1">
      <c r="A302" s="29" t="s">
        <v>544</v>
      </c>
      <c r="B302" s="30" t="s">
        <v>125</v>
      </c>
      <c r="C302" s="45">
        <v>20</v>
      </c>
      <c r="D302" s="35">
        <v>0.66400000000000003</v>
      </c>
      <c r="E302" s="36"/>
      <c r="F302" s="28" t="s">
        <v>41</v>
      </c>
      <c r="G302" s="28">
        <v>79900</v>
      </c>
      <c r="H302" s="29" t="s">
        <v>24</v>
      </c>
      <c r="I302" s="33" t="s">
        <v>545</v>
      </c>
    </row>
    <row r="303" spans="1:9" s="251" customFormat="1" ht="15.75" customHeight="1">
      <c r="A303" s="29" t="s">
        <v>546</v>
      </c>
      <c r="B303" s="30" t="s">
        <v>125</v>
      </c>
      <c r="C303" s="45" t="s">
        <v>32</v>
      </c>
      <c r="D303" s="35">
        <v>0.42899999999999999</v>
      </c>
      <c r="E303" s="36"/>
      <c r="F303" s="28"/>
      <c r="G303" s="54">
        <v>149900</v>
      </c>
      <c r="H303" s="29" t="s">
        <v>24</v>
      </c>
      <c r="I303" s="33" t="s">
        <v>547</v>
      </c>
    </row>
    <row r="304" spans="1:9" s="251" customFormat="1" ht="15.75" customHeight="1">
      <c r="A304" s="52" t="s">
        <v>548</v>
      </c>
      <c r="B304" s="30" t="s">
        <v>125</v>
      </c>
      <c r="C304" s="45" t="s">
        <v>32</v>
      </c>
      <c r="D304" s="35">
        <v>1.1120000000000001</v>
      </c>
      <c r="E304" s="32"/>
      <c r="F304" s="28"/>
      <c r="G304" s="28">
        <v>59900</v>
      </c>
      <c r="H304" s="29" t="s">
        <v>37</v>
      </c>
      <c r="I304" s="33" t="s">
        <v>549</v>
      </c>
    </row>
    <row r="305" spans="1:9" s="248" customFormat="1" ht="15.75" customHeight="1">
      <c r="A305" s="29" t="s">
        <v>550</v>
      </c>
      <c r="B305" s="30" t="s">
        <v>125</v>
      </c>
      <c r="C305" s="45">
        <v>20</v>
      </c>
      <c r="D305" s="35">
        <v>0.128</v>
      </c>
      <c r="E305" s="36"/>
      <c r="F305" s="28" t="s">
        <v>41</v>
      </c>
      <c r="G305" s="28">
        <v>79900</v>
      </c>
      <c r="H305" s="29" t="s">
        <v>24</v>
      </c>
      <c r="I305" s="33" t="s">
        <v>551</v>
      </c>
    </row>
    <row r="306" spans="1:9" s="251" customFormat="1" ht="15.75" customHeight="1">
      <c r="A306" s="29" t="s">
        <v>550</v>
      </c>
      <c r="B306" s="30" t="s">
        <v>125</v>
      </c>
      <c r="C306" s="45">
        <v>20</v>
      </c>
      <c r="D306" s="35">
        <v>2.0859999999999999</v>
      </c>
      <c r="E306" s="36"/>
      <c r="F306" s="28" t="s">
        <v>41</v>
      </c>
      <c r="G306" s="28">
        <v>79900</v>
      </c>
      <c r="H306" s="29" t="s">
        <v>42</v>
      </c>
      <c r="I306" s="33" t="s">
        <v>552</v>
      </c>
    </row>
    <row r="307" spans="1:9" s="251" customFormat="1" ht="15.75" customHeight="1">
      <c r="A307" s="29" t="s">
        <v>550</v>
      </c>
      <c r="B307" s="30" t="s">
        <v>125</v>
      </c>
      <c r="C307" s="45" t="s">
        <v>32</v>
      </c>
      <c r="D307" s="35">
        <v>0.40400000000000003</v>
      </c>
      <c r="E307" s="32"/>
      <c r="F307" s="28" t="s">
        <v>553</v>
      </c>
      <c r="G307" s="28">
        <v>99900</v>
      </c>
      <c r="H307" s="29" t="s">
        <v>42</v>
      </c>
      <c r="I307" s="33" t="s">
        <v>554</v>
      </c>
    </row>
    <row r="308" spans="1:9" s="251" customFormat="1" ht="15.75" customHeight="1">
      <c r="A308" s="29" t="s">
        <v>555</v>
      </c>
      <c r="B308" s="30" t="s">
        <v>125</v>
      </c>
      <c r="C308" s="45">
        <v>20</v>
      </c>
      <c r="D308" s="32">
        <v>0.13200000000000001</v>
      </c>
      <c r="E308" s="32"/>
      <c r="F308" s="28" t="s">
        <v>41</v>
      </c>
      <c r="G308" s="28">
        <v>79900</v>
      </c>
      <c r="H308" s="29" t="s">
        <v>42</v>
      </c>
      <c r="I308" s="33" t="s">
        <v>249</v>
      </c>
    </row>
    <row r="309" spans="1:9" s="251" customFormat="1" ht="15.75" customHeight="1">
      <c r="A309" s="29" t="s">
        <v>555</v>
      </c>
      <c r="B309" s="30" t="s">
        <v>125</v>
      </c>
      <c r="C309" s="34">
        <v>20</v>
      </c>
      <c r="D309" s="64">
        <v>0.39700000000000002</v>
      </c>
      <c r="E309" s="64"/>
      <c r="F309" s="28"/>
      <c r="G309" s="28">
        <v>89900</v>
      </c>
      <c r="H309" s="29" t="s">
        <v>37</v>
      </c>
      <c r="I309" s="33" t="s">
        <v>556</v>
      </c>
    </row>
    <row r="310" spans="1:9" s="248" customFormat="1" ht="15.75" customHeight="1">
      <c r="A310" s="29" t="s">
        <v>557</v>
      </c>
      <c r="B310" s="30" t="s">
        <v>125</v>
      </c>
      <c r="C310" s="34">
        <v>20</v>
      </c>
      <c r="D310" s="64">
        <v>1.605</v>
      </c>
      <c r="E310" s="65">
        <v>0.26</v>
      </c>
      <c r="F310" s="28" t="s">
        <v>257</v>
      </c>
      <c r="G310" s="28">
        <v>124900</v>
      </c>
      <c r="H310" s="29" t="s">
        <v>37</v>
      </c>
      <c r="I310" s="33" t="s">
        <v>1579</v>
      </c>
    </row>
    <row r="311" spans="1:9" s="248" customFormat="1" ht="15.75" customHeight="1">
      <c r="A311" s="29" t="s">
        <v>558</v>
      </c>
      <c r="B311" s="30" t="s">
        <v>125</v>
      </c>
      <c r="C311" s="45" t="s">
        <v>32</v>
      </c>
      <c r="D311" s="35">
        <v>1.4279999999999999</v>
      </c>
      <c r="E311" s="53"/>
      <c r="F311" s="28" t="s">
        <v>257</v>
      </c>
      <c r="G311" s="28">
        <v>129900</v>
      </c>
      <c r="H311" s="29" t="s">
        <v>42</v>
      </c>
      <c r="I311" s="33" t="s">
        <v>559</v>
      </c>
    </row>
    <row r="312" spans="1:9" s="248" customFormat="1" ht="15.75" customHeight="1">
      <c r="A312" s="29" t="s">
        <v>558</v>
      </c>
      <c r="B312" s="30" t="s">
        <v>125</v>
      </c>
      <c r="C312" s="45" t="s">
        <v>32</v>
      </c>
      <c r="D312" s="35">
        <v>0.25800000000000001</v>
      </c>
      <c r="E312" s="32">
        <v>0.9</v>
      </c>
      <c r="F312" s="28"/>
      <c r="G312" s="28">
        <v>149900</v>
      </c>
      <c r="H312" s="29" t="s">
        <v>37</v>
      </c>
      <c r="I312" s="33" t="s">
        <v>560</v>
      </c>
    </row>
    <row r="313" spans="1:9" s="248" customFormat="1" ht="15.75" customHeight="1">
      <c r="A313" s="29" t="s">
        <v>558</v>
      </c>
      <c r="B313" s="30" t="s">
        <v>125</v>
      </c>
      <c r="C313" s="45">
        <v>10</v>
      </c>
      <c r="D313" s="35">
        <v>0.46600000000000003</v>
      </c>
      <c r="E313" s="53"/>
      <c r="F313" s="28" t="s">
        <v>561</v>
      </c>
      <c r="G313" s="28">
        <v>133900</v>
      </c>
      <c r="H313" s="29" t="s">
        <v>42</v>
      </c>
      <c r="I313" s="33" t="s">
        <v>562</v>
      </c>
    </row>
    <row r="314" spans="1:9" s="248" customFormat="1" ht="15.75" customHeight="1">
      <c r="A314" s="52" t="s">
        <v>558</v>
      </c>
      <c r="B314" s="30" t="s">
        <v>125</v>
      </c>
      <c r="C314" s="45" t="s">
        <v>563</v>
      </c>
      <c r="D314" s="35">
        <v>0.158</v>
      </c>
      <c r="E314" s="49"/>
      <c r="F314" s="28" t="s">
        <v>564</v>
      </c>
      <c r="G314" s="28">
        <v>139900</v>
      </c>
      <c r="H314" s="29" t="s">
        <v>42</v>
      </c>
      <c r="I314" s="33" t="s">
        <v>565</v>
      </c>
    </row>
    <row r="315" spans="1:9" s="251" customFormat="1" ht="15.75" customHeight="1">
      <c r="A315" s="29" t="s">
        <v>566</v>
      </c>
      <c r="B315" s="30" t="s">
        <v>125</v>
      </c>
      <c r="C315" s="45" t="s">
        <v>254</v>
      </c>
      <c r="D315" s="35">
        <v>1.53</v>
      </c>
      <c r="E315" s="36"/>
      <c r="F315" s="28" t="s">
        <v>41</v>
      </c>
      <c r="G315" s="28">
        <v>89900</v>
      </c>
      <c r="H315" s="29" t="s">
        <v>42</v>
      </c>
      <c r="I315" s="33" t="s">
        <v>567</v>
      </c>
    </row>
    <row r="316" spans="1:9" s="248" customFormat="1" ht="15.75" customHeight="1">
      <c r="A316" s="29" t="s">
        <v>568</v>
      </c>
      <c r="B316" s="30" t="s">
        <v>125</v>
      </c>
      <c r="C316" s="34">
        <v>20</v>
      </c>
      <c r="D316" s="64">
        <v>1.3620000000000001</v>
      </c>
      <c r="E316" s="65"/>
      <c r="F316" s="28"/>
      <c r="G316" s="28">
        <v>99900</v>
      </c>
      <c r="H316" s="29" t="s">
        <v>37</v>
      </c>
      <c r="I316" s="33" t="s">
        <v>1558</v>
      </c>
    </row>
    <row r="317" spans="1:9" s="251" customFormat="1" ht="15.75" customHeight="1">
      <c r="A317" s="29" t="s">
        <v>568</v>
      </c>
      <c r="B317" s="30" t="s">
        <v>125</v>
      </c>
      <c r="C317" s="45" t="s">
        <v>212</v>
      </c>
      <c r="D317" s="35">
        <v>1.214</v>
      </c>
      <c r="E317" s="37"/>
      <c r="F317" s="28"/>
      <c r="G317" s="28">
        <v>129900</v>
      </c>
      <c r="H317" s="29" t="s">
        <v>42</v>
      </c>
      <c r="I317" s="33" t="s">
        <v>569</v>
      </c>
    </row>
    <row r="318" spans="1:9" s="251" customFormat="1" ht="15.75" customHeight="1">
      <c r="A318" s="29" t="s">
        <v>570</v>
      </c>
      <c r="B318" s="30" t="s">
        <v>125</v>
      </c>
      <c r="C318" s="45">
        <v>20</v>
      </c>
      <c r="D318" s="35">
        <v>4.6900000000000004</v>
      </c>
      <c r="E318" s="36"/>
      <c r="F318" s="28"/>
      <c r="G318" s="28">
        <v>129900</v>
      </c>
      <c r="H318" s="29" t="s">
        <v>37</v>
      </c>
      <c r="I318" s="33" t="s">
        <v>571</v>
      </c>
    </row>
    <row r="319" spans="1:9" s="251" customFormat="1" ht="15.75" customHeight="1">
      <c r="A319" s="29" t="s">
        <v>572</v>
      </c>
      <c r="B319" s="30" t="s">
        <v>125</v>
      </c>
      <c r="C319" s="34">
        <v>20</v>
      </c>
      <c r="D319" s="35">
        <v>2.63</v>
      </c>
      <c r="E319" s="37">
        <v>10</v>
      </c>
      <c r="F319" s="28" t="s">
        <v>433</v>
      </c>
      <c r="G319" s="28">
        <v>109900</v>
      </c>
      <c r="H319" s="29" t="s">
        <v>42</v>
      </c>
      <c r="I319" s="33" t="s">
        <v>573</v>
      </c>
    </row>
    <row r="320" spans="1:9" s="251" customFormat="1" ht="15.75" customHeight="1">
      <c r="A320" s="29" t="s">
        <v>572</v>
      </c>
      <c r="B320" s="30" t="s">
        <v>125</v>
      </c>
      <c r="C320" s="34" t="s">
        <v>538</v>
      </c>
      <c r="D320" s="35">
        <v>0.33500000000000002</v>
      </c>
      <c r="E320" s="37"/>
      <c r="F320" s="28" t="s">
        <v>41</v>
      </c>
      <c r="G320" s="28">
        <v>109900</v>
      </c>
      <c r="H320" s="29" t="s">
        <v>42</v>
      </c>
      <c r="I320" s="33" t="s">
        <v>574</v>
      </c>
    </row>
    <row r="321" spans="1:9" s="248" customFormat="1" ht="15.75" customHeight="1">
      <c r="A321" s="52" t="s">
        <v>575</v>
      </c>
      <c r="B321" s="30" t="s">
        <v>125</v>
      </c>
      <c r="C321" s="45" t="s">
        <v>563</v>
      </c>
      <c r="D321" s="35">
        <v>0.72099999999999997</v>
      </c>
      <c r="E321" s="49"/>
      <c r="F321" s="28" t="s">
        <v>576</v>
      </c>
      <c r="G321" s="28">
        <v>139900</v>
      </c>
      <c r="H321" s="29" t="s">
        <v>42</v>
      </c>
      <c r="I321" s="33" t="s">
        <v>577</v>
      </c>
    </row>
    <row r="322" spans="1:9" s="248" customFormat="1" ht="15.75" customHeight="1">
      <c r="A322" s="29" t="s">
        <v>572</v>
      </c>
      <c r="B322" s="30" t="s">
        <v>125</v>
      </c>
      <c r="C322" s="34" t="s">
        <v>254</v>
      </c>
      <c r="D322" s="35">
        <v>4.9850000000000003</v>
      </c>
      <c r="E322" s="37"/>
      <c r="F322" s="28"/>
      <c r="G322" s="28">
        <v>149900</v>
      </c>
      <c r="H322" s="29" t="s">
        <v>42</v>
      </c>
      <c r="I322" s="33" t="s">
        <v>578</v>
      </c>
    </row>
    <row r="323" spans="1:9" s="251" customFormat="1" ht="15.75" customHeight="1">
      <c r="A323" s="29" t="s">
        <v>579</v>
      </c>
      <c r="B323" s="30" t="s">
        <v>138</v>
      </c>
      <c r="C323" s="34" t="s">
        <v>254</v>
      </c>
      <c r="D323" s="35">
        <v>4.49</v>
      </c>
      <c r="E323" s="36"/>
      <c r="F323" s="28"/>
      <c r="G323" s="28">
        <v>139900</v>
      </c>
      <c r="H323" s="29" t="s">
        <v>37</v>
      </c>
      <c r="I323" s="33" t="s">
        <v>580</v>
      </c>
    </row>
    <row r="324" spans="1:9" s="248" customFormat="1" ht="15.75" customHeight="1">
      <c r="A324" s="29" t="s">
        <v>579</v>
      </c>
      <c r="B324" s="30" t="s">
        <v>125</v>
      </c>
      <c r="C324" s="45" t="s">
        <v>32</v>
      </c>
      <c r="D324" s="35">
        <v>1.1559999999999999</v>
      </c>
      <c r="E324" s="37"/>
      <c r="F324" s="28"/>
      <c r="G324" s="28">
        <v>139900</v>
      </c>
      <c r="H324" s="29" t="s">
        <v>37</v>
      </c>
      <c r="I324" s="33" t="s">
        <v>581</v>
      </c>
    </row>
    <row r="325" spans="1:9" s="248" customFormat="1" ht="15.75" customHeight="1">
      <c r="A325" s="29" t="s">
        <v>572</v>
      </c>
      <c r="B325" s="30" t="s">
        <v>125</v>
      </c>
      <c r="C325" s="34" t="s">
        <v>32</v>
      </c>
      <c r="D325" s="35">
        <v>0.82400000000000007</v>
      </c>
      <c r="E325" s="50"/>
      <c r="F325" s="28"/>
      <c r="G325" s="28">
        <v>139900</v>
      </c>
      <c r="H325" s="29" t="s">
        <v>42</v>
      </c>
      <c r="I325" s="33" t="s">
        <v>582</v>
      </c>
    </row>
    <row r="326" spans="1:9" s="248" customFormat="1" ht="15.75" customHeight="1">
      <c r="A326" s="57" t="s">
        <v>579</v>
      </c>
      <c r="B326" s="30" t="s">
        <v>125</v>
      </c>
      <c r="C326" s="45" t="s">
        <v>32</v>
      </c>
      <c r="D326" s="37">
        <v>22</v>
      </c>
      <c r="E326" s="37"/>
      <c r="F326" s="28"/>
      <c r="G326" s="28">
        <v>149900</v>
      </c>
      <c r="H326" s="29" t="s">
        <v>37</v>
      </c>
      <c r="I326" s="33" t="s">
        <v>1525</v>
      </c>
    </row>
    <row r="327" spans="1:9" s="251" customFormat="1" ht="15.75" customHeight="1">
      <c r="A327" s="52" t="s">
        <v>575</v>
      </c>
      <c r="B327" s="30" t="s">
        <v>125</v>
      </c>
      <c r="C327" s="45" t="s">
        <v>399</v>
      </c>
      <c r="D327" s="35">
        <v>5.6740000000000004</v>
      </c>
      <c r="E327" s="49"/>
      <c r="F327" s="28"/>
      <c r="G327" s="28">
        <v>159900</v>
      </c>
      <c r="H327" s="29" t="s">
        <v>42</v>
      </c>
      <c r="I327" s="33" t="s">
        <v>583</v>
      </c>
    </row>
    <row r="328" spans="1:9" s="248" customFormat="1" ht="15.75" customHeight="1">
      <c r="A328" s="29" t="s">
        <v>584</v>
      </c>
      <c r="B328" s="30" t="s">
        <v>125</v>
      </c>
      <c r="C328" s="34" t="s">
        <v>32</v>
      </c>
      <c r="D328" s="35">
        <v>0.16700000000000001</v>
      </c>
      <c r="E328" s="35"/>
      <c r="F328" s="28"/>
      <c r="G328" s="28">
        <v>169900</v>
      </c>
      <c r="H328" s="29" t="s">
        <v>37</v>
      </c>
      <c r="I328" s="33" t="s">
        <v>585</v>
      </c>
    </row>
    <row r="329" spans="1:9" s="248" customFormat="1" ht="15.75" customHeight="1">
      <c r="A329" s="29" t="s">
        <v>586</v>
      </c>
      <c r="B329" s="30" t="s">
        <v>125</v>
      </c>
      <c r="C329" s="45" t="s">
        <v>587</v>
      </c>
      <c r="D329" s="35">
        <v>0.17</v>
      </c>
      <c r="E329" s="50"/>
      <c r="F329" s="28"/>
      <c r="G329" s="28">
        <v>149900</v>
      </c>
      <c r="H329" s="29" t="s">
        <v>37</v>
      </c>
      <c r="I329" s="33" t="s">
        <v>1559</v>
      </c>
    </row>
    <row r="330" spans="1:9" s="248" customFormat="1" ht="15.75" customHeight="1">
      <c r="A330" s="29" t="s">
        <v>588</v>
      </c>
      <c r="B330" s="30" t="s">
        <v>125</v>
      </c>
      <c r="C330" s="34" t="s">
        <v>589</v>
      </c>
      <c r="D330" s="32">
        <v>0.18</v>
      </c>
      <c r="E330" s="35"/>
      <c r="F330" s="28" t="s">
        <v>41</v>
      </c>
      <c r="G330" s="28">
        <v>89900</v>
      </c>
      <c r="H330" s="29" t="s">
        <v>42</v>
      </c>
      <c r="I330" s="33" t="s">
        <v>590</v>
      </c>
    </row>
    <row r="331" spans="1:9" s="248" customFormat="1" ht="15.75" customHeight="1">
      <c r="A331" s="29" t="s">
        <v>591</v>
      </c>
      <c r="B331" s="30" t="s">
        <v>138</v>
      </c>
      <c r="C331" s="34">
        <v>20</v>
      </c>
      <c r="D331" s="32">
        <v>0.19600000000000001</v>
      </c>
      <c r="E331" s="35">
        <v>0.21</v>
      </c>
      <c r="F331" s="28"/>
      <c r="G331" s="28">
        <v>144900</v>
      </c>
      <c r="H331" s="29" t="s">
        <v>24</v>
      </c>
      <c r="I331" s="33" t="s">
        <v>592</v>
      </c>
    </row>
    <row r="332" spans="1:9" s="248" customFormat="1" ht="15.75" customHeight="1">
      <c r="A332" s="29" t="s">
        <v>591</v>
      </c>
      <c r="B332" s="30" t="s">
        <v>125</v>
      </c>
      <c r="C332" s="45" t="s">
        <v>587</v>
      </c>
      <c r="D332" s="35">
        <v>0.21</v>
      </c>
      <c r="E332" s="50"/>
      <c r="F332" s="28"/>
      <c r="G332" s="28">
        <v>89900</v>
      </c>
      <c r="H332" s="29" t="s">
        <v>37</v>
      </c>
      <c r="I332" s="33" t="s">
        <v>1560</v>
      </c>
    </row>
    <row r="333" spans="1:9" s="248" customFormat="1" ht="15.75" customHeight="1">
      <c r="A333" s="38" t="s">
        <v>591</v>
      </c>
      <c r="B333" s="30" t="s">
        <v>125</v>
      </c>
      <c r="C333" s="34" t="s">
        <v>593</v>
      </c>
      <c r="D333" s="35"/>
      <c r="E333" s="32">
        <v>4.766</v>
      </c>
      <c r="F333" s="28"/>
      <c r="G333" s="28">
        <v>159900</v>
      </c>
      <c r="H333" s="29" t="s">
        <v>60</v>
      </c>
      <c r="I333" s="33" t="s">
        <v>594</v>
      </c>
    </row>
    <row r="334" spans="1:9" s="248" customFormat="1" ht="15.75" customHeight="1">
      <c r="A334" s="38" t="s">
        <v>595</v>
      </c>
      <c r="B334" s="30" t="s">
        <v>125</v>
      </c>
      <c r="C334" s="34" t="s">
        <v>49</v>
      </c>
      <c r="D334" s="32">
        <v>0.222</v>
      </c>
      <c r="E334" s="35"/>
      <c r="F334" s="28" t="s">
        <v>41</v>
      </c>
      <c r="G334" s="28">
        <v>89900</v>
      </c>
      <c r="H334" s="29" t="s">
        <v>42</v>
      </c>
      <c r="I334" s="33" t="s">
        <v>596</v>
      </c>
    </row>
    <row r="335" spans="1:9" s="248" customFormat="1" ht="15.75" customHeight="1">
      <c r="A335" s="38" t="s">
        <v>595</v>
      </c>
      <c r="B335" s="30" t="s">
        <v>125</v>
      </c>
      <c r="C335" s="34">
        <v>20</v>
      </c>
      <c r="D335" s="35">
        <v>0.39</v>
      </c>
      <c r="E335" s="36"/>
      <c r="F335" s="28"/>
      <c r="G335" s="28">
        <v>109900</v>
      </c>
      <c r="H335" s="29" t="s">
        <v>37</v>
      </c>
      <c r="I335" s="33" t="s">
        <v>597</v>
      </c>
    </row>
    <row r="336" spans="1:9" s="248" customFormat="1" ht="15.75" customHeight="1">
      <c r="A336" s="29" t="s">
        <v>598</v>
      </c>
      <c r="B336" s="30" t="s">
        <v>125</v>
      </c>
      <c r="C336" s="45">
        <v>20</v>
      </c>
      <c r="D336" s="35">
        <v>1.9430000000000001</v>
      </c>
      <c r="E336" s="36"/>
      <c r="F336" s="28" t="s">
        <v>433</v>
      </c>
      <c r="G336" s="28">
        <v>109900</v>
      </c>
      <c r="H336" s="29" t="s">
        <v>42</v>
      </c>
      <c r="I336" s="33" t="s">
        <v>1561</v>
      </c>
    </row>
    <row r="337" spans="1:9" s="248" customFormat="1" ht="15.75" customHeight="1">
      <c r="A337" s="38" t="s">
        <v>598</v>
      </c>
      <c r="B337" s="30" t="s">
        <v>125</v>
      </c>
      <c r="C337" s="34">
        <v>20</v>
      </c>
      <c r="D337" s="42">
        <v>3.903</v>
      </c>
      <c r="E337" s="66">
        <v>30.934999999999999</v>
      </c>
      <c r="F337" s="28"/>
      <c r="G337" s="28">
        <v>129900</v>
      </c>
      <c r="H337" s="29" t="s">
        <v>37</v>
      </c>
      <c r="I337" s="33" t="s">
        <v>599</v>
      </c>
    </row>
    <row r="338" spans="1:9" s="248" customFormat="1" ht="15.75" customHeight="1">
      <c r="A338" s="29" t="s">
        <v>598</v>
      </c>
      <c r="B338" s="30" t="s">
        <v>125</v>
      </c>
      <c r="C338" s="45" t="s">
        <v>254</v>
      </c>
      <c r="D338" s="35">
        <v>1.2150000000000001</v>
      </c>
      <c r="E338" s="32"/>
      <c r="F338" s="28"/>
      <c r="G338" s="54">
        <v>139900</v>
      </c>
      <c r="H338" s="29" t="s">
        <v>24</v>
      </c>
      <c r="I338" s="33" t="s">
        <v>600</v>
      </c>
    </row>
    <row r="339" spans="1:9" s="248" customFormat="1" ht="15.75" customHeight="1">
      <c r="A339" s="29" t="s">
        <v>601</v>
      </c>
      <c r="B339" s="30" t="s">
        <v>148</v>
      </c>
      <c r="C339" s="34" t="s">
        <v>254</v>
      </c>
      <c r="D339" s="35">
        <v>1.06</v>
      </c>
      <c r="E339" s="36"/>
      <c r="F339" s="28" t="s">
        <v>381</v>
      </c>
      <c r="G339" s="28">
        <v>139900</v>
      </c>
      <c r="H339" s="29" t="s">
        <v>42</v>
      </c>
      <c r="I339" s="33" t="s">
        <v>602</v>
      </c>
    </row>
    <row r="340" spans="1:9" s="248" customFormat="1" ht="15.75" customHeight="1">
      <c r="A340" s="29" t="s">
        <v>601</v>
      </c>
      <c r="B340" s="30" t="s">
        <v>148</v>
      </c>
      <c r="C340" s="34" t="s">
        <v>32</v>
      </c>
      <c r="D340" s="35">
        <v>1.141</v>
      </c>
      <c r="E340" s="36"/>
      <c r="F340" s="28" t="s">
        <v>381</v>
      </c>
      <c r="G340" s="28">
        <v>139900</v>
      </c>
      <c r="H340" s="29" t="s">
        <v>42</v>
      </c>
      <c r="I340" s="33" t="s">
        <v>603</v>
      </c>
    </row>
    <row r="341" spans="1:9" s="248" customFormat="1" ht="15.75" customHeight="1">
      <c r="A341" s="29" t="s">
        <v>601</v>
      </c>
      <c r="B341" s="30" t="s">
        <v>125</v>
      </c>
      <c r="C341" s="34" t="s">
        <v>32</v>
      </c>
      <c r="D341" s="35">
        <v>3.28</v>
      </c>
      <c r="E341" s="32">
        <v>0.65800000000000003</v>
      </c>
      <c r="F341" s="28"/>
      <c r="G341" s="28">
        <v>159900</v>
      </c>
      <c r="H341" s="29" t="s">
        <v>37</v>
      </c>
      <c r="I341" s="33" t="s">
        <v>604</v>
      </c>
    </row>
    <row r="342" spans="1:9" s="248" customFormat="1" ht="15.75" customHeight="1">
      <c r="A342" s="29" t="s">
        <v>605</v>
      </c>
      <c r="B342" s="30" t="s">
        <v>125</v>
      </c>
      <c r="C342" s="34" t="s">
        <v>399</v>
      </c>
      <c r="D342" s="35">
        <v>3.7189999999999999</v>
      </c>
      <c r="E342" s="49"/>
      <c r="F342" s="28" t="s">
        <v>219</v>
      </c>
      <c r="G342" s="28">
        <v>166900</v>
      </c>
      <c r="H342" s="29" t="s">
        <v>42</v>
      </c>
      <c r="I342" s="33" t="s">
        <v>606</v>
      </c>
    </row>
    <row r="343" spans="1:9" s="248" customFormat="1" ht="15.75" customHeight="1">
      <c r="A343" s="57" t="s">
        <v>605</v>
      </c>
      <c r="B343" s="30" t="s">
        <v>125</v>
      </c>
      <c r="C343" s="34" t="s">
        <v>399</v>
      </c>
      <c r="D343" s="35">
        <v>1.7589999999999999</v>
      </c>
      <c r="E343" s="35">
        <v>108.26300000000001</v>
      </c>
      <c r="F343" s="28"/>
      <c r="G343" s="28">
        <v>188900</v>
      </c>
      <c r="H343" s="29" t="s">
        <v>37</v>
      </c>
      <c r="I343" s="33" t="s">
        <v>607</v>
      </c>
    </row>
    <row r="344" spans="1:9" s="251" customFormat="1" ht="15.75" customHeight="1">
      <c r="A344" s="29" t="s">
        <v>601</v>
      </c>
      <c r="B344" s="30" t="s">
        <v>148</v>
      </c>
      <c r="C344" s="34" t="s">
        <v>462</v>
      </c>
      <c r="D344" s="35">
        <v>1.054</v>
      </c>
      <c r="E344" s="36"/>
      <c r="F344" s="28" t="s">
        <v>403</v>
      </c>
      <c r="G344" s="28">
        <v>149900</v>
      </c>
      <c r="H344" s="29" t="s">
        <v>42</v>
      </c>
      <c r="I344" s="33" t="s">
        <v>608</v>
      </c>
    </row>
    <row r="345" spans="1:9" s="251" customFormat="1" ht="15.75" customHeight="1">
      <c r="A345" s="29" t="s">
        <v>609</v>
      </c>
      <c r="B345" s="30" t="s">
        <v>148</v>
      </c>
      <c r="C345" s="34" t="s">
        <v>472</v>
      </c>
      <c r="D345" s="35">
        <v>8.8509999999999991</v>
      </c>
      <c r="E345" s="35"/>
      <c r="F345" s="28"/>
      <c r="G345" s="28">
        <v>159900</v>
      </c>
      <c r="H345" s="29" t="s">
        <v>37</v>
      </c>
      <c r="I345" s="33" t="s">
        <v>610</v>
      </c>
    </row>
    <row r="346" spans="1:9" s="248" customFormat="1" ht="15.75" customHeight="1">
      <c r="A346" s="38" t="s">
        <v>611</v>
      </c>
      <c r="B346" s="30" t="s">
        <v>125</v>
      </c>
      <c r="C346" s="34">
        <v>20</v>
      </c>
      <c r="D346" s="42">
        <v>0.23500000000000001</v>
      </c>
      <c r="E346" s="67"/>
      <c r="F346" s="28"/>
      <c r="G346" s="28">
        <v>119900</v>
      </c>
      <c r="H346" s="29" t="s">
        <v>37</v>
      </c>
      <c r="I346" s="33" t="s">
        <v>612</v>
      </c>
    </row>
    <row r="347" spans="1:9" s="248" customFormat="1" ht="15.75" customHeight="1">
      <c r="A347" s="29" t="s">
        <v>613</v>
      </c>
      <c r="B347" s="30" t="s">
        <v>148</v>
      </c>
      <c r="C347" s="34">
        <v>20</v>
      </c>
      <c r="D347" s="35">
        <v>5.4480000000000004</v>
      </c>
      <c r="E347" s="36"/>
      <c r="F347" s="28" t="s">
        <v>433</v>
      </c>
      <c r="G347" s="28">
        <v>109900</v>
      </c>
      <c r="H347" s="29" t="s">
        <v>42</v>
      </c>
      <c r="I347" s="33" t="s">
        <v>614</v>
      </c>
    </row>
    <row r="348" spans="1:9" s="251" customFormat="1" ht="15.75" customHeight="1">
      <c r="A348" s="29" t="s">
        <v>611</v>
      </c>
      <c r="B348" s="30" t="s">
        <v>148</v>
      </c>
      <c r="C348" s="34" t="s">
        <v>254</v>
      </c>
      <c r="D348" s="35">
        <v>0.41300000000000003</v>
      </c>
      <c r="E348" s="36"/>
      <c r="F348" s="28" t="s">
        <v>257</v>
      </c>
      <c r="G348" s="28">
        <v>129900</v>
      </c>
      <c r="H348" s="29" t="s">
        <v>42</v>
      </c>
      <c r="I348" s="33" t="s">
        <v>388</v>
      </c>
    </row>
    <row r="349" spans="1:9" s="248" customFormat="1" ht="15.75" customHeight="1">
      <c r="A349" s="29" t="s">
        <v>613</v>
      </c>
      <c r="B349" s="30" t="s">
        <v>148</v>
      </c>
      <c r="C349" s="34" t="s">
        <v>32</v>
      </c>
      <c r="D349" s="35">
        <v>6.1870000000000003</v>
      </c>
      <c r="E349" s="36"/>
      <c r="F349" s="28" t="s">
        <v>381</v>
      </c>
      <c r="G349" s="28">
        <v>139900</v>
      </c>
      <c r="H349" s="29" t="s">
        <v>42</v>
      </c>
      <c r="I349" s="33" t="s">
        <v>615</v>
      </c>
    </row>
    <row r="350" spans="1:9" s="248" customFormat="1" ht="15.75" customHeight="1">
      <c r="A350" s="29" t="s">
        <v>611</v>
      </c>
      <c r="B350" s="30" t="s">
        <v>125</v>
      </c>
      <c r="C350" s="45" t="s">
        <v>32</v>
      </c>
      <c r="D350" s="35">
        <v>1.1619999999999999</v>
      </c>
      <c r="E350" s="36">
        <v>2.2000000000000002</v>
      </c>
      <c r="F350" s="28"/>
      <c r="G350" s="28">
        <v>139900</v>
      </c>
      <c r="H350" s="29" t="s">
        <v>37</v>
      </c>
      <c r="I350" s="33" t="s">
        <v>616</v>
      </c>
    </row>
    <row r="351" spans="1:9" s="248" customFormat="1" ht="15.75" customHeight="1">
      <c r="A351" s="29" t="s">
        <v>611</v>
      </c>
      <c r="B351" s="30" t="s">
        <v>148</v>
      </c>
      <c r="C351" s="45" t="s">
        <v>212</v>
      </c>
      <c r="D351" s="35">
        <v>0.74</v>
      </c>
      <c r="E351" s="32"/>
      <c r="F351" s="28" t="s">
        <v>250</v>
      </c>
      <c r="G351" s="28">
        <v>159900</v>
      </c>
      <c r="H351" s="29" t="s">
        <v>42</v>
      </c>
      <c r="I351" s="33" t="s">
        <v>617</v>
      </c>
    </row>
    <row r="352" spans="1:9" s="248" customFormat="1" ht="15.75" customHeight="1">
      <c r="A352" s="29" t="s">
        <v>618</v>
      </c>
      <c r="B352" s="30" t="s">
        <v>125</v>
      </c>
      <c r="C352" s="45">
        <v>20</v>
      </c>
      <c r="D352" s="35">
        <v>2.5339999999999998</v>
      </c>
      <c r="E352" s="36"/>
      <c r="F352" s="28" t="s">
        <v>41</v>
      </c>
      <c r="G352" s="28">
        <v>89900</v>
      </c>
      <c r="H352" s="29" t="s">
        <v>42</v>
      </c>
      <c r="I352" s="33" t="s">
        <v>619</v>
      </c>
    </row>
    <row r="353" spans="1:9" s="251" customFormat="1" ht="15.75" customHeight="1">
      <c r="A353" s="29" t="s">
        <v>620</v>
      </c>
      <c r="B353" s="30" t="s">
        <v>125</v>
      </c>
      <c r="C353" s="34">
        <v>20</v>
      </c>
      <c r="D353" s="35">
        <v>0.52</v>
      </c>
      <c r="E353" s="35"/>
      <c r="F353" s="28"/>
      <c r="G353" s="28">
        <v>89900</v>
      </c>
      <c r="H353" s="29" t="s">
        <v>24</v>
      </c>
      <c r="I353" s="33" t="s">
        <v>621</v>
      </c>
    </row>
    <row r="354" spans="1:9" s="248" customFormat="1" ht="15.75" customHeight="1">
      <c r="A354" s="29" t="s">
        <v>620</v>
      </c>
      <c r="B354" s="30" t="s">
        <v>125</v>
      </c>
      <c r="C354" s="34" t="s">
        <v>49</v>
      </c>
      <c r="D354" s="35">
        <v>0.432</v>
      </c>
      <c r="E354" s="35"/>
      <c r="F354" s="28" t="s">
        <v>41</v>
      </c>
      <c r="G354" s="28">
        <v>89900</v>
      </c>
      <c r="H354" s="29" t="s">
        <v>42</v>
      </c>
      <c r="I354" s="33" t="s">
        <v>1562</v>
      </c>
    </row>
    <row r="355" spans="1:9" s="248" customFormat="1" ht="15.75" customHeight="1">
      <c r="A355" s="29" t="s">
        <v>620</v>
      </c>
      <c r="B355" s="30" t="s">
        <v>125</v>
      </c>
      <c r="C355" s="34" t="s">
        <v>32</v>
      </c>
      <c r="D355" s="35">
        <v>0.70399999999999996</v>
      </c>
      <c r="E355" s="35"/>
      <c r="F355" s="28"/>
      <c r="G355" s="28">
        <v>99900</v>
      </c>
      <c r="H355" s="29" t="s">
        <v>42</v>
      </c>
      <c r="I355" s="33" t="s">
        <v>622</v>
      </c>
    </row>
    <row r="356" spans="1:9" s="248" customFormat="1" ht="15.75" customHeight="1">
      <c r="A356" s="29" t="s">
        <v>623</v>
      </c>
      <c r="B356" s="30" t="s">
        <v>125</v>
      </c>
      <c r="C356" s="45">
        <v>20</v>
      </c>
      <c r="D356" s="35">
        <v>6.5000000000000002E-2</v>
      </c>
      <c r="E356" s="35"/>
      <c r="F356" s="28" t="s">
        <v>41</v>
      </c>
      <c r="G356" s="28">
        <v>89900</v>
      </c>
      <c r="H356" s="29" t="s">
        <v>42</v>
      </c>
      <c r="I356" s="33" t="s">
        <v>624</v>
      </c>
    </row>
    <row r="357" spans="1:9" s="251" customFormat="1" ht="15.75" customHeight="1">
      <c r="A357" s="38" t="s">
        <v>625</v>
      </c>
      <c r="B357" s="30" t="s">
        <v>125</v>
      </c>
      <c r="C357" s="34">
        <v>20</v>
      </c>
      <c r="D357" s="35">
        <v>6.1539999999999999</v>
      </c>
      <c r="E357" s="35"/>
      <c r="F357" s="28" t="s">
        <v>390</v>
      </c>
      <c r="G357" s="28">
        <v>119900</v>
      </c>
      <c r="H357" s="29" t="s">
        <v>24</v>
      </c>
      <c r="I357" s="33" t="s">
        <v>626</v>
      </c>
    </row>
    <row r="358" spans="1:9" s="251" customFormat="1" ht="15.75" customHeight="1">
      <c r="A358" s="29" t="s">
        <v>627</v>
      </c>
      <c r="B358" s="30" t="s">
        <v>125</v>
      </c>
      <c r="C358" s="45" t="s">
        <v>254</v>
      </c>
      <c r="D358" s="35">
        <v>5.1079999999999997</v>
      </c>
      <c r="E358" s="36">
        <v>0.51400000000000001</v>
      </c>
      <c r="F358" s="28"/>
      <c r="G358" s="28">
        <v>129900</v>
      </c>
      <c r="H358" s="29" t="s">
        <v>24</v>
      </c>
      <c r="I358" s="33" t="s">
        <v>628</v>
      </c>
    </row>
    <row r="359" spans="1:9" s="248" customFormat="1" ht="15.75" customHeight="1">
      <c r="A359" s="29" t="s">
        <v>625</v>
      </c>
      <c r="B359" s="30" t="s">
        <v>125</v>
      </c>
      <c r="C359" s="45" t="s">
        <v>32</v>
      </c>
      <c r="D359" s="35">
        <v>3.92</v>
      </c>
      <c r="E359" s="36"/>
      <c r="F359" s="28" t="s">
        <v>381</v>
      </c>
      <c r="G359" s="28">
        <v>133900</v>
      </c>
      <c r="H359" s="29" t="s">
        <v>37</v>
      </c>
      <c r="I359" s="33" t="s">
        <v>629</v>
      </c>
    </row>
    <row r="360" spans="1:9" s="248" customFormat="1" ht="15.75" customHeight="1">
      <c r="A360" s="29" t="s">
        <v>625</v>
      </c>
      <c r="B360" s="30" t="s">
        <v>125</v>
      </c>
      <c r="C360" s="45" t="s">
        <v>32</v>
      </c>
      <c r="D360" s="35">
        <v>7.0220000000000002</v>
      </c>
      <c r="E360" s="36"/>
      <c r="F360" s="28" t="s">
        <v>257</v>
      </c>
      <c r="G360" s="28">
        <v>129900</v>
      </c>
      <c r="H360" s="29" t="s">
        <v>42</v>
      </c>
      <c r="I360" s="33" t="s">
        <v>630</v>
      </c>
    </row>
    <row r="361" spans="1:9" s="248" customFormat="1" ht="15.75" customHeight="1">
      <c r="A361" s="29" t="s">
        <v>625</v>
      </c>
      <c r="B361" s="30" t="s">
        <v>125</v>
      </c>
      <c r="C361" s="45" t="s">
        <v>483</v>
      </c>
      <c r="D361" s="35">
        <v>1.52</v>
      </c>
      <c r="E361" s="36"/>
      <c r="F361" s="28"/>
      <c r="G361" s="28">
        <v>139900</v>
      </c>
      <c r="H361" s="29" t="s">
        <v>37</v>
      </c>
      <c r="I361" s="68" t="s">
        <v>631</v>
      </c>
    </row>
    <row r="362" spans="1:9" s="248" customFormat="1" ht="15.75" customHeight="1">
      <c r="A362" s="29" t="s">
        <v>632</v>
      </c>
      <c r="B362" s="30" t="s">
        <v>148</v>
      </c>
      <c r="C362" s="45" t="s">
        <v>212</v>
      </c>
      <c r="D362" s="35">
        <v>0.30399999999999999</v>
      </c>
      <c r="E362" s="32"/>
      <c r="F362" s="28"/>
      <c r="G362" s="28">
        <v>155900</v>
      </c>
      <c r="H362" s="29" t="s">
        <v>42</v>
      </c>
      <c r="I362" s="33" t="s">
        <v>633</v>
      </c>
    </row>
    <row r="363" spans="1:9" s="248" customFormat="1" ht="15.75" customHeight="1">
      <c r="A363" s="57" t="s">
        <v>632</v>
      </c>
      <c r="B363" s="30" t="s">
        <v>148</v>
      </c>
      <c r="C363" s="45" t="s">
        <v>212</v>
      </c>
      <c r="D363" s="35">
        <v>7.9190000000000005</v>
      </c>
      <c r="E363" s="32">
        <v>89.772999999999996</v>
      </c>
      <c r="F363" s="28"/>
      <c r="G363" s="28">
        <v>169900</v>
      </c>
      <c r="H363" s="29" t="s">
        <v>37</v>
      </c>
      <c r="I363" s="33" t="s">
        <v>634</v>
      </c>
    </row>
    <row r="364" spans="1:9" s="248" customFormat="1" ht="15.75" customHeight="1">
      <c r="A364" s="52" t="s">
        <v>635</v>
      </c>
      <c r="B364" s="30" t="s">
        <v>125</v>
      </c>
      <c r="C364" s="45" t="s">
        <v>32</v>
      </c>
      <c r="D364" s="35">
        <v>0.28700000000000003</v>
      </c>
      <c r="E364" s="49"/>
      <c r="F364" s="28"/>
      <c r="G364" s="28">
        <v>119900</v>
      </c>
      <c r="H364" s="29" t="s">
        <v>42</v>
      </c>
      <c r="I364" s="33" t="s">
        <v>636</v>
      </c>
    </row>
    <row r="365" spans="1:9" s="248" customFormat="1" ht="15.75" customHeight="1">
      <c r="A365" s="52" t="s">
        <v>637</v>
      </c>
      <c r="B365" s="30" t="s">
        <v>125</v>
      </c>
      <c r="C365" s="34" t="s">
        <v>399</v>
      </c>
      <c r="D365" s="35">
        <v>0.56400000000000006</v>
      </c>
      <c r="E365" s="48"/>
      <c r="F365" s="28"/>
      <c r="G365" s="28">
        <v>159900</v>
      </c>
      <c r="H365" s="29" t="s">
        <v>37</v>
      </c>
      <c r="I365" s="33" t="s">
        <v>638</v>
      </c>
    </row>
    <row r="366" spans="1:9" s="251" customFormat="1" ht="15.75" customHeight="1">
      <c r="A366" s="29" t="s">
        <v>639</v>
      </c>
      <c r="B366" s="30" t="s">
        <v>125</v>
      </c>
      <c r="C366" s="45" t="s">
        <v>254</v>
      </c>
      <c r="D366" s="35">
        <v>2.0350000000000001</v>
      </c>
      <c r="E366" s="35"/>
      <c r="F366" s="28" t="s">
        <v>41</v>
      </c>
      <c r="G366" s="28">
        <v>89900</v>
      </c>
      <c r="H366" s="29" t="s">
        <v>42</v>
      </c>
      <c r="I366" s="33" t="s">
        <v>640</v>
      </c>
    </row>
    <row r="367" spans="1:9" s="251" customFormat="1" ht="15.75" customHeight="1">
      <c r="A367" s="29" t="s">
        <v>639</v>
      </c>
      <c r="B367" s="30" t="s">
        <v>125</v>
      </c>
      <c r="C367" s="45" t="s">
        <v>32</v>
      </c>
      <c r="D367" s="35">
        <v>1.0720000000000001</v>
      </c>
      <c r="E367" s="35"/>
      <c r="F367" s="28" t="s">
        <v>41</v>
      </c>
      <c r="G367" s="28">
        <v>99900</v>
      </c>
      <c r="H367" s="29" t="s">
        <v>42</v>
      </c>
      <c r="I367" s="33" t="s">
        <v>641</v>
      </c>
    </row>
    <row r="368" spans="1:9" s="251" customFormat="1" ht="15.75" customHeight="1">
      <c r="A368" s="29" t="s">
        <v>642</v>
      </c>
      <c r="B368" s="30" t="s">
        <v>125</v>
      </c>
      <c r="C368" s="34" t="s">
        <v>49</v>
      </c>
      <c r="D368" s="35">
        <v>0.25700000000000001</v>
      </c>
      <c r="E368" s="35"/>
      <c r="F368" s="28"/>
      <c r="G368" s="28">
        <v>119900</v>
      </c>
      <c r="H368" s="29" t="s">
        <v>24</v>
      </c>
      <c r="I368" s="33" t="s">
        <v>249</v>
      </c>
    </row>
    <row r="369" spans="1:9" s="251" customFormat="1" ht="15.75" customHeight="1">
      <c r="A369" s="29" t="s">
        <v>643</v>
      </c>
      <c r="B369" s="30" t="s">
        <v>125</v>
      </c>
      <c r="C369" s="45" t="s">
        <v>254</v>
      </c>
      <c r="D369" s="35"/>
      <c r="E369" s="36">
        <v>0.25</v>
      </c>
      <c r="F369" s="28"/>
      <c r="G369" s="28">
        <v>129900</v>
      </c>
      <c r="H369" s="29" t="s">
        <v>37</v>
      </c>
      <c r="I369" s="68" t="s">
        <v>644</v>
      </c>
    </row>
    <row r="370" spans="1:9" s="251" customFormat="1" ht="15.75" customHeight="1">
      <c r="A370" s="52" t="s">
        <v>642</v>
      </c>
      <c r="B370" s="30" t="s">
        <v>125</v>
      </c>
      <c r="C370" s="45" t="s">
        <v>32</v>
      </c>
      <c r="D370" s="35">
        <v>4.984</v>
      </c>
      <c r="E370" s="49"/>
      <c r="F370" s="28" t="s">
        <v>257</v>
      </c>
      <c r="G370" s="28">
        <v>129900</v>
      </c>
      <c r="H370" s="29" t="s">
        <v>42</v>
      </c>
      <c r="I370" s="33" t="s">
        <v>1563</v>
      </c>
    </row>
    <row r="371" spans="1:9" s="251" customFormat="1" ht="15.75" customHeight="1">
      <c r="A371" s="29" t="s">
        <v>643</v>
      </c>
      <c r="B371" s="30" t="s">
        <v>125</v>
      </c>
      <c r="C371" s="45" t="s">
        <v>32</v>
      </c>
      <c r="D371" s="36"/>
      <c r="E371" s="32">
        <v>20</v>
      </c>
      <c r="F371" s="28" t="s">
        <v>372</v>
      </c>
      <c r="G371" s="28">
        <v>152900</v>
      </c>
      <c r="H371" s="29" t="s">
        <v>46</v>
      </c>
      <c r="I371" s="33" t="s">
        <v>645</v>
      </c>
    </row>
    <row r="372" spans="1:9" s="251" customFormat="1" ht="15.75" customHeight="1">
      <c r="A372" s="29" t="s">
        <v>646</v>
      </c>
      <c r="B372" s="30" t="s">
        <v>125</v>
      </c>
      <c r="C372" s="34" t="s">
        <v>399</v>
      </c>
      <c r="D372" s="32">
        <v>2.7359999999999998</v>
      </c>
      <c r="E372" s="32"/>
      <c r="F372" s="28"/>
      <c r="G372" s="28">
        <v>155900</v>
      </c>
      <c r="H372" s="29" t="s">
        <v>42</v>
      </c>
      <c r="I372" s="33" t="s">
        <v>647</v>
      </c>
    </row>
    <row r="373" spans="1:9" s="248" customFormat="1" ht="15.75" customHeight="1">
      <c r="A373" s="29" t="s">
        <v>648</v>
      </c>
      <c r="B373" s="30" t="s">
        <v>125</v>
      </c>
      <c r="C373" s="45" t="s">
        <v>399</v>
      </c>
      <c r="D373" s="35">
        <v>2.52</v>
      </c>
      <c r="E373" s="49"/>
      <c r="F373" s="28" t="s">
        <v>250</v>
      </c>
      <c r="G373" s="28">
        <v>155900</v>
      </c>
      <c r="H373" s="29" t="s">
        <v>42</v>
      </c>
      <c r="I373" s="33" t="s">
        <v>649</v>
      </c>
    </row>
    <row r="374" spans="1:9" s="248" customFormat="1" ht="15.75" customHeight="1">
      <c r="A374" s="57" t="s">
        <v>648</v>
      </c>
      <c r="B374" s="30" t="s">
        <v>125</v>
      </c>
      <c r="C374" s="34" t="s">
        <v>399</v>
      </c>
      <c r="D374" s="35">
        <v>1.133</v>
      </c>
      <c r="E374" s="35">
        <v>38.213000000000001</v>
      </c>
      <c r="F374" s="28" t="s">
        <v>261</v>
      </c>
      <c r="G374" s="28">
        <v>188900</v>
      </c>
      <c r="H374" s="29" t="s">
        <v>24</v>
      </c>
      <c r="I374" s="33" t="s">
        <v>650</v>
      </c>
    </row>
    <row r="375" spans="1:9" s="248" customFormat="1" ht="15.75" customHeight="1">
      <c r="A375" s="57" t="s">
        <v>651</v>
      </c>
      <c r="B375" s="30" t="s">
        <v>138</v>
      </c>
      <c r="C375" s="34">
        <v>20</v>
      </c>
      <c r="D375" s="35"/>
      <c r="E375" s="35">
        <v>0.08</v>
      </c>
      <c r="F375" s="28"/>
      <c r="G375" s="28">
        <v>149900</v>
      </c>
      <c r="H375" s="29" t="s">
        <v>46</v>
      </c>
      <c r="I375" s="33" t="s">
        <v>652</v>
      </c>
    </row>
    <row r="376" spans="1:9" s="248" customFormat="1" ht="15.75" customHeight="1">
      <c r="A376" s="29" t="s">
        <v>651</v>
      </c>
      <c r="B376" s="30" t="s">
        <v>138</v>
      </c>
      <c r="C376" s="34" t="s">
        <v>354</v>
      </c>
      <c r="D376" s="35"/>
      <c r="E376" s="32">
        <v>0.59</v>
      </c>
      <c r="F376" s="28"/>
      <c r="G376" s="28">
        <v>165900</v>
      </c>
      <c r="H376" s="29" t="s">
        <v>46</v>
      </c>
      <c r="I376" s="33" t="s">
        <v>653</v>
      </c>
    </row>
    <row r="377" spans="1:9" s="248" customFormat="1" ht="15.75" customHeight="1">
      <c r="A377" s="29" t="s">
        <v>654</v>
      </c>
      <c r="B377" s="30" t="s">
        <v>125</v>
      </c>
      <c r="C377" s="34">
        <v>20</v>
      </c>
      <c r="D377" s="35">
        <v>4.4999999999999998E-2</v>
      </c>
      <c r="E377" s="69"/>
      <c r="F377" s="28" t="s">
        <v>41</v>
      </c>
      <c r="G377" s="28">
        <v>89900</v>
      </c>
      <c r="H377" s="29" t="s">
        <v>42</v>
      </c>
      <c r="I377" s="33" t="s">
        <v>655</v>
      </c>
    </row>
    <row r="378" spans="1:9" s="248" customFormat="1" ht="15.75" customHeight="1">
      <c r="A378" s="29" t="s">
        <v>656</v>
      </c>
      <c r="B378" s="30" t="s">
        <v>125</v>
      </c>
      <c r="C378" s="34" t="s">
        <v>32</v>
      </c>
      <c r="D378" s="35">
        <v>10.843999999999999</v>
      </c>
      <c r="E378" s="32">
        <v>0.72</v>
      </c>
      <c r="F378" s="28"/>
      <c r="G378" s="28">
        <v>166900</v>
      </c>
      <c r="H378" s="29" t="s">
        <v>24</v>
      </c>
      <c r="I378" s="33" t="s">
        <v>657</v>
      </c>
    </row>
    <row r="379" spans="1:9" s="251" customFormat="1" ht="15.75" customHeight="1">
      <c r="A379" s="29" t="s">
        <v>658</v>
      </c>
      <c r="B379" s="30" t="s">
        <v>125</v>
      </c>
      <c r="C379" s="34" t="s">
        <v>99</v>
      </c>
      <c r="D379" s="35"/>
      <c r="E379" s="32">
        <v>1.105</v>
      </c>
      <c r="F379" s="28"/>
      <c r="G379" s="28">
        <v>149900</v>
      </c>
      <c r="H379" s="29" t="s">
        <v>60</v>
      </c>
      <c r="I379" s="33" t="s">
        <v>659</v>
      </c>
    </row>
    <row r="380" spans="1:9" s="248" customFormat="1" ht="15.75" customHeight="1">
      <c r="A380" s="29" t="s">
        <v>658</v>
      </c>
      <c r="B380" s="30" t="s">
        <v>125</v>
      </c>
      <c r="C380" s="34" t="s">
        <v>296</v>
      </c>
      <c r="D380" s="35"/>
      <c r="E380" s="32">
        <v>6.819</v>
      </c>
      <c r="F380" s="28"/>
      <c r="G380" s="28">
        <v>169900</v>
      </c>
      <c r="H380" s="29" t="s">
        <v>60</v>
      </c>
      <c r="I380" s="33" t="s">
        <v>660</v>
      </c>
    </row>
    <row r="381" spans="1:9" s="248" customFormat="1" ht="15.75" customHeight="1">
      <c r="A381" s="29" t="s">
        <v>661</v>
      </c>
      <c r="B381" s="30" t="s">
        <v>148</v>
      </c>
      <c r="C381" s="34" t="s">
        <v>115</v>
      </c>
      <c r="D381" s="35"/>
      <c r="E381" s="32">
        <v>5.9</v>
      </c>
      <c r="F381" s="28"/>
      <c r="G381" s="28">
        <v>169900</v>
      </c>
      <c r="H381" s="29" t="s">
        <v>60</v>
      </c>
      <c r="I381" s="33" t="s">
        <v>662</v>
      </c>
    </row>
    <row r="382" spans="1:9" s="248" customFormat="1" ht="15.75" customHeight="1">
      <c r="A382" s="38" t="s">
        <v>663</v>
      </c>
      <c r="B382" s="30" t="s">
        <v>148</v>
      </c>
      <c r="C382" s="34" t="s">
        <v>351</v>
      </c>
      <c r="D382" s="32">
        <v>1.175</v>
      </c>
      <c r="E382" s="32"/>
      <c r="F382" s="28"/>
      <c r="G382" s="28">
        <v>220900</v>
      </c>
      <c r="H382" s="29" t="s">
        <v>24</v>
      </c>
      <c r="I382" s="33" t="s">
        <v>664</v>
      </c>
    </row>
    <row r="383" spans="1:9" s="248" customFormat="1" ht="15.75" customHeight="1">
      <c r="A383" s="29" t="s">
        <v>665</v>
      </c>
      <c r="B383" s="30" t="s">
        <v>148</v>
      </c>
      <c r="C383" s="34">
        <v>20</v>
      </c>
      <c r="D383" s="35"/>
      <c r="E383" s="32">
        <v>1.095</v>
      </c>
      <c r="F383" s="28"/>
      <c r="G383" s="28">
        <v>169900</v>
      </c>
      <c r="H383" s="29" t="s">
        <v>60</v>
      </c>
      <c r="I383" s="33" t="s">
        <v>666</v>
      </c>
    </row>
    <row r="384" spans="1:9" s="248" customFormat="1" ht="15.75" customHeight="1">
      <c r="A384" s="29" t="s">
        <v>667</v>
      </c>
      <c r="B384" s="30" t="s">
        <v>138</v>
      </c>
      <c r="C384" s="34">
        <v>20</v>
      </c>
      <c r="D384" s="35">
        <v>0.76</v>
      </c>
      <c r="E384" s="32">
        <v>2.4649999999999999</v>
      </c>
      <c r="F384" s="28"/>
      <c r="G384" s="28">
        <v>149000</v>
      </c>
      <c r="H384" s="29" t="s">
        <v>24</v>
      </c>
      <c r="I384" s="33" t="s">
        <v>668</v>
      </c>
    </row>
    <row r="385" spans="1:9" s="251" customFormat="1" ht="15.75" customHeight="1">
      <c r="A385" s="29" t="s">
        <v>669</v>
      </c>
      <c r="B385" s="30" t="s">
        <v>138</v>
      </c>
      <c r="C385" s="34">
        <v>20</v>
      </c>
      <c r="D385" s="35"/>
      <c r="E385" s="32">
        <v>4.2</v>
      </c>
      <c r="F385" s="28"/>
      <c r="G385" s="28">
        <v>149900</v>
      </c>
      <c r="H385" s="29" t="s">
        <v>46</v>
      </c>
      <c r="I385" s="33" t="s">
        <v>670</v>
      </c>
    </row>
    <row r="386" spans="1:9" s="248" customFormat="1" ht="15.75" customHeight="1">
      <c r="A386" s="29" t="s">
        <v>671</v>
      </c>
      <c r="B386" s="30" t="s">
        <v>148</v>
      </c>
      <c r="C386" s="34" t="s">
        <v>115</v>
      </c>
      <c r="D386" s="35"/>
      <c r="E386" s="32">
        <v>10.445</v>
      </c>
      <c r="F386" s="28"/>
      <c r="G386" s="28">
        <v>169900</v>
      </c>
      <c r="H386" s="29" t="s">
        <v>60</v>
      </c>
      <c r="I386" s="33" t="s">
        <v>672</v>
      </c>
    </row>
    <row r="387" spans="1:9" s="251" customFormat="1" ht="15.75" customHeight="1">
      <c r="A387" s="29" t="s">
        <v>673</v>
      </c>
      <c r="B387" s="30" t="s">
        <v>148</v>
      </c>
      <c r="C387" s="34" t="s">
        <v>674</v>
      </c>
      <c r="D387" s="35"/>
      <c r="E387" s="32">
        <v>2.895</v>
      </c>
      <c r="F387" s="28"/>
      <c r="G387" s="28">
        <v>249900</v>
      </c>
      <c r="H387" s="29" t="s">
        <v>60</v>
      </c>
      <c r="I387" s="33" t="s">
        <v>675</v>
      </c>
    </row>
    <row r="388" spans="1:9" s="251" customFormat="1" ht="15.75" customHeight="1">
      <c r="A388" s="29" t="s">
        <v>676</v>
      </c>
      <c r="B388" s="30" t="s">
        <v>125</v>
      </c>
      <c r="C388" s="45">
        <v>20</v>
      </c>
      <c r="D388" s="32"/>
      <c r="E388" s="32">
        <v>11.42</v>
      </c>
      <c r="F388" s="28"/>
      <c r="G388" s="28">
        <v>149900</v>
      </c>
      <c r="H388" s="29" t="s">
        <v>46</v>
      </c>
      <c r="I388" s="33" t="s">
        <v>364</v>
      </c>
    </row>
    <row r="389" spans="1:9" s="251" customFormat="1" ht="15.75" customHeight="1">
      <c r="A389" s="29" t="s">
        <v>677</v>
      </c>
      <c r="B389" s="30" t="s">
        <v>138</v>
      </c>
      <c r="C389" s="45" t="s">
        <v>212</v>
      </c>
      <c r="D389" s="32">
        <v>7.5</v>
      </c>
      <c r="E389" s="32"/>
      <c r="F389" s="28"/>
      <c r="G389" s="28">
        <v>149900</v>
      </c>
      <c r="H389" s="29" t="s">
        <v>46</v>
      </c>
      <c r="I389" s="33" t="s">
        <v>310</v>
      </c>
    </row>
    <row r="390" spans="1:9" s="251" customFormat="1" ht="15.75" customHeight="1">
      <c r="A390" s="29" t="s">
        <v>678</v>
      </c>
      <c r="B390" s="30" t="s">
        <v>125</v>
      </c>
      <c r="C390" s="51" t="s">
        <v>679</v>
      </c>
      <c r="D390" s="35"/>
      <c r="E390" s="32">
        <v>1.08</v>
      </c>
      <c r="F390" s="28" t="s">
        <v>23</v>
      </c>
      <c r="G390" s="28">
        <v>119900</v>
      </c>
      <c r="H390" s="29" t="s">
        <v>60</v>
      </c>
      <c r="I390" s="33" t="s">
        <v>680</v>
      </c>
    </row>
    <row r="391" spans="1:9" s="251" customFormat="1" ht="15.75" customHeight="1">
      <c r="A391" s="29" t="s">
        <v>681</v>
      </c>
      <c r="B391" s="30" t="s">
        <v>125</v>
      </c>
      <c r="C391" s="34">
        <v>20</v>
      </c>
      <c r="D391" s="35"/>
      <c r="E391" s="32">
        <v>0.27500000000000002</v>
      </c>
      <c r="F391" s="28"/>
      <c r="G391" s="28">
        <v>119900</v>
      </c>
      <c r="H391" s="29" t="s">
        <v>60</v>
      </c>
      <c r="I391" s="33" t="s">
        <v>682</v>
      </c>
    </row>
    <row r="392" spans="1:9" s="251" customFormat="1" ht="15.75" customHeight="1">
      <c r="A392" s="29" t="s">
        <v>683</v>
      </c>
      <c r="B392" s="30" t="s">
        <v>125</v>
      </c>
      <c r="C392" s="45">
        <v>20</v>
      </c>
      <c r="D392" s="35">
        <v>3.5369999999999999</v>
      </c>
      <c r="E392" s="53"/>
      <c r="F392" s="28" t="s">
        <v>433</v>
      </c>
      <c r="G392" s="28">
        <v>119900</v>
      </c>
      <c r="H392" s="29" t="s">
        <v>42</v>
      </c>
      <c r="I392" s="33" t="s">
        <v>684</v>
      </c>
    </row>
    <row r="393" spans="1:9" s="251" customFormat="1" ht="15.75" customHeight="1">
      <c r="A393" s="52" t="s">
        <v>685</v>
      </c>
      <c r="B393" s="30" t="s">
        <v>125</v>
      </c>
      <c r="C393" s="45">
        <v>20</v>
      </c>
      <c r="D393" s="35">
        <v>0.376</v>
      </c>
      <c r="E393" s="32"/>
      <c r="F393" s="28"/>
      <c r="G393" s="28">
        <v>39900</v>
      </c>
      <c r="H393" s="29" t="s">
        <v>37</v>
      </c>
      <c r="I393" s="33" t="s">
        <v>686</v>
      </c>
    </row>
    <row r="394" spans="1:9" s="251" customFormat="1" ht="15.75" customHeight="1">
      <c r="A394" s="29" t="s">
        <v>687</v>
      </c>
      <c r="B394" s="30" t="s">
        <v>125</v>
      </c>
      <c r="C394" s="45" t="s">
        <v>32</v>
      </c>
      <c r="D394" s="35">
        <v>0.22500000000000001</v>
      </c>
      <c r="E394" s="53"/>
      <c r="F394" s="28"/>
      <c r="G394" s="28">
        <v>99900</v>
      </c>
      <c r="H394" s="29" t="s">
        <v>37</v>
      </c>
      <c r="I394" s="33" t="s">
        <v>688</v>
      </c>
    </row>
    <row r="395" spans="1:9" s="251" customFormat="1" ht="15.75" customHeight="1">
      <c r="A395" s="29" t="s">
        <v>687</v>
      </c>
      <c r="B395" s="30" t="s">
        <v>125</v>
      </c>
      <c r="C395" s="45">
        <v>20</v>
      </c>
      <c r="D395" s="35">
        <v>0.86499999999999999</v>
      </c>
      <c r="E395" s="32"/>
      <c r="F395" s="28"/>
      <c r="G395" s="28">
        <v>89900</v>
      </c>
      <c r="H395" s="29" t="s">
        <v>37</v>
      </c>
      <c r="I395" s="33" t="s">
        <v>689</v>
      </c>
    </row>
    <row r="396" spans="1:9" s="251" customFormat="1" ht="15.75" customHeight="1">
      <c r="A396" s="29" t="s">
        <v>690</v>
      </c>
      <c r="B396" s="30" t="s">
        <v>125</v>
      </c>
      <c r="C396" s="45" t="s">
        <v>32</v>
      </c>
      <c r="D396" s="64">
        <v>0.23</v>
      </c>
      <c r="E396" s="64"/>
      <c r="F396" s="28"/>
      <c r="G396" s="28">
        <v>109900</v>
      </c>
      <c r="H396" s="29" t="s">
        <v>37</v>
      </c>
      <c r="I396" s="33" t="s">
        <v>691</v>
      </c>
    </row>
    <row r="397" spans="1:9" s="251" customFormat="1" ht="15.75" customHeight="1">
      <c r="A397" s="29" t="s">
        <v>690</v>
      </c>
      <c r="B397" s="30" t="s">
        <v>125</v>
      </c>
      <c r="C397" s="45">
        <v>20</v>
      </c>
      <c r="D397" s="64">
        <v>0.25800000000000001</v>
      </c>
      <c r="E397" s="64"/>
      <c r="F397" s="28"/>
      <c r="G397" s="28">
        <v>99900</v>
      </c>
      <c r="H397" s="29" t="s">
        <v>37</v>
      </c>
      <c r="I397" s="33" t="s">
        <v>692</v>
      </c>
    </row>
    <row r="398" spans="1:9" s="251" customFormat="1" ht="15.75" customHeight="1">
      <c r="A398" s="29" t="s">
        <v>693</v>
      </c>
      <c r="B398" s="30" t="s">
        <v>125</v>
      </c>
      <c r="C398" s="34">
        <v>20</v>
      </c>
      <c r="D398" s="35">
        <v>2.5030000000000001</v>
      </c>
      <c r="E398" s="36"/>
      <c r="F398" s="28"/>
      <c r="G398" s="28">
        <v>119900</v>
      </c>
      <c r="H398" s="29" t="s">
        <v>24</v>
      </c>
      <c r="I398" s="33" t="s">
        <v>694</v>
      </c>
    </row>
    <row r="399" spans="1:9" s="251" customFormat="1" ht="15.75" customHeight="1">
      <c r="A399" s="29" t="s">
        <v>693</v>
      </c>
      <c r="B399" s="30" t="s">
        <v>125</v>
      </c>
      <c r="C399" s="34">
        <v>20</v>
      </c>
      <c r="D399" s="35">
        <v>2.4140000000000001</v>
      </c>
      <c r="E399" s="32"/>
      <c r="F399" s="28" t="s">
        <v>433</v>
      </c>
      <c r="G399" s="59">
        <v>119900</v>
      </c>
      <c r="H399" s="29" t="s">
        <v>42</v>
      </c>
      <c r="I399" s="33" t="s">
        <v>695</v>
      </c>
    </row>
    <row r="400" spans="1:9" s="248" customFormat="1" ht="15.75" customHeight="1">
      <c r="A400" s="29" t="s">
        <v>693</v>
      </c>
      <c r="B400" s="30" t="s">
        <v>125</v>
      </c>
      <c r="C400" s="34" t="s">
        <v>254</v>
      </c>
      <c r="D400" s="35">
        <v>2.246</v>
      </c>
      <c r="E400" s="32"/>
      <c r="F400" s="28"/>
      <c r="G400" s="59">
        <v>133900</v>
      </c>
      <c r="H400" s="29" t="s">
        <v>42</v>
      </c>
      <c r="I400" s="33" t="s">
        <v>696</v>
      </c>
    </row>
    <row r="401" spans="1:9" s="248" customFormat="1" ht="15.75" customHeight="1">
      <c r="A401" s="29" t="s">
        <v>693</v>
      </c>
      <c r="B401" s="30" t="s">
        <v>125</v>
      </c>
      <c r="C401" s="34" t="s">
        <v>32</v>
      </c>
      <c r="D401" s="37">
        <v>3.7010000000000001</v>
      </c>
      <c r="E401" s="36"/>
      <c r="F401" s="28"/>
      <c r="G401" s="59">
        <v>133900</v>
      </c>
      <c r="H401" s="29" t="s">
        <v>37</v>
      </c>
      <c r="I401" s="33" t="s">
        <v>697</v>
      </c>
    </row>
    <row r="402" spans="1:9" s="251" customFormat="1" ht="15.75" customHeight="1">
      <c r="A402" s="29" t="s">
        <v>698</v>
      </c>
      <c r="B402" s="30" t="s">
        <v>125</v>
      </c>
      <c r="C402" s="45" t="s">
        <v>462</v>
      </c>
      <c r="D402" s="35">
        <v>2.5</v>
      </c>
      <c r="E402" s="36"/>
      <c r="F402" s="28"/>
      <c r="G402" s="28">
        <v>139900</v>
      </c>
      <c r="H402" s="29" t="s">
        <v>24</v>
      </c>
      <c r="I402" s="33" t="s">
        <v>699</v>
      </c>
    </row>
    <row r="403" spans="1:9" s="251" customFormat="1" ht="15.75" customHeight="1">
      <c r="A403" s="52" t="s">
        <v>700</v>
      </c>
      <c r="B403" s="30" t="s">
        <v>125</v>
      </c>
      <c r="C403" s="45">
        <v>20</v>
      </c>
      <c r="D403" s="35">
        <v>0.14499999999999999</v>
      </c>
      <c r="E403" s="32"/>
      <c r="F403" s="28"/>
      <c r="G403" s="28">
        <v>39900</v>
      </c>
      <c r="H403" s="29" t="s">
        <v>37</v>
      </c>
      <c r="I403" s="33" t="s">
        <v>612</v>
      </c>
    </row>
    <row r="404" spans="1:9" s="251" customFormat="1" ht="15.75" customHeight="1">
      <c r="A404" s="29" t="s">
        <v>701</v>
      </c>
      <c r="B404" s="30" t="s">
        <v>320</v>
      </c>
      <c r="C404" s="51">
        <v>20</v>
      </c>
      <c r="D404" s="35">
        <v>0.14599999999999999</v>
      </c>
      <c r="E404" s="32"/>
      <c r="F404" s="28"/>
      <c r="G404" s="28">
        <v>59900</v>
      </c>
      <c r="H404" s="29" t="s">
        <v>37</v>
      </c>
      <c r="I404" s="33" t="s">
        <v>455</v>
      </c>
    </row>
    <row r="405" spans="1:9" s="248" customFormat="1" ht="15.75" customHeight="1">
      <c r="A405" s="29" t="s">
        <v>702</v>
      </c>
      <c r="B405" s="30" t="s">
        <v>125</v>
      </c>
      <c r="C405" s="34" t="s">
        <v>49</v>
      </c>
      <c r="D405" s="64">
        <v>0.246</v>
      </c>
      <c r="E405" s="64"/>
      <c r="F405" s="28" t="s">
        <v>41</v>
      </c>
      <c r="G405" s="28">
        <v>89900</v>
      </c>
      <c r="H405" s="29" t="s">
        <v>42</v>
      </c>
      <c r="I405" s="33" t="s">
        <v>1564</v>
      </c>
    </row>
    <row r="406" spans="1:9" s="251" customFormat="1" ht="15.75" customHeight="1">
      <c r="A406" s="29" t="s">
        <v>703</v>
      </c>
      <c r="B406" s="30" t="s">
        <v>125</v>
      </c>
      <c r="C406" s="34" t="s">
        <v>49</v>
      </c>
      <c r="D406" s="64">
        <v>0.30499999999999999</v>
      </c>
      <c r="E406" s="70"/>
      <c r="F406" s="28"/>
      <c r="G406" s="28">
        <v>99900</v>
      </c>
      <c r="H406" s="29" t="s">
        <v>37</v>
      </c>
      <c r="I406" s="33" t="s">
        <v>704</v>
      </c>
    </row>
    <row r="407" spans="1:9" s="251" customFormat="1" ht="15.75" customHeight="1">
      <c r="A407" s="29" t="s">
        <v>705</v>
      </c>
      <c r="B407" s="30" t="s">
        <v>125</v>
      </c>
      <c r="C407" s="45">
        <v>20</v>
      </c>
      <c r="D407" s="35"/>
      <c r="E407" s="32">
        <v>11.05</v>
      </c>
      <c r="F407" s="28" t="s">
        <v>250</v>
      </c>
      <c r="G407" s="28">
        <v>154900</v>
      </c>
      <c r="H407" s="29" t="s">
        <v>24</v>
      </c>
      <c r="I407" s="33" t="s">
        <v>706</v>
      </c>
    </row>
    <row r="408" spans="1:9" s="251" customFormat="1" ht="15.75" customHeight="1">
      <c r="A408" s="29" t="s">
        <v>707</v>
      </c>
      <c r="B408" s="30" t="s">
        <v>125</v>
      </c>
      <c r="C408" s="45" t="s">
        <v>462</v>
      </c>
      <c r="D408" s="35">
        <v>0.83699999999999997</v>
      </c>
      <c r="E408" s="36"/>
      <c r="F408" s="28"/>
      <c r="G408" s="28">
        <v>139900</v>
      </c>
      <c r="H408" s="29" t="s">
        <v>24</v>
      </c>
      <c r="I408" s="33" t="s">
        <v>708</v>
      </c>
    </row>
    <row r="409" spans="1:9" s="251" customFormat="1" ht="15.75" customHeight="1">
      <c r="A409" s="29" t="s">
        <v>709</v>
      </c>
      <c r="B409" s="30" t="s">
        <v>125</v>
      </c>
      <c r="C409" s="34">
        <v>20</v>
      </c>
      <c r="D409" s="64">
        <v>3.6870000000000003</v>
      </c>
      <c r="E409" s="64"/>
      <c r="F409" s="28" t="s">
        <v>41</v>
      </c>
      <c r="G409" s="28">
        <v>89900</v>
      </c>
      <c r="H409" s="29" t="s">
        <v>42</v>
      </c>
      <c r="I409" s="33" t="s">
        <v>710</v>
      </c>
    </row>
    <row r="410" spans="1:9" s="248" customFormat="1" ht="15.75" customHeight="1">
      <c r="A410" s="38" t="s">
        <v>711</v>
      </c>
      <c r="B410" s="39" t="s">
        <v>125</v>
      </c>
      <c r="C410" s="55">
        <v>20</v>
      </c>
      <c r="D410" s="41">
        <v>2.2120000000000002</v>
      </c>
      <c r="E410" s="36"/>
      <c r="F410" s="28" t="s">
        <v>712</v>
      </c>
      <c r="G410" s="28">
        <v>109900</v>
      </c>
      <c r="H410" s="29" t="s">
        <v>42</v>
      </c>
      <c r="I410" s="33" t="s">
        <v>713</v>
      </c>
    </row>
    <row r="411" spans="1:9" s="251" customFormat="1" ht="15.75" customHeight="1">
      <c r="A411" s="57" t="s">
        <v>714</v>
      </c>
      <c r="B411" s="30" t="s">
        <v>125</v>
      </c>
      <c r="C411" s="45">
        <v>20</v>
      </c>
      <c r="D411" s="32">
        <v>74.028999999999996</v>
      </c>
      <c r="E411" s="32">
        <v>0.56500000000000006</v>
      </c>
      <c r="F411" s="28"/>
      <c r="G411" s="28">
        <v>147900</v>
      </c>
      <c r="H411" s="29" t="s">
        <v>24</v>
      </c>
      <c r="I411" s="33" t="s">
        <v>715</v>
      </c>
    </row>
    <row r="412" spans="1:9" s="251" customFormat="1" ht="15.75" customHeight="1">
      <c r="A412" s="29" t="s">
        <v>714</v>
      </c>
      <c r="B412" s="30" t="s">
        <v>125</v>
      </c>
      <c r="C412" s="34" t="s">
        <v>32</v>
      </c>
      <c r="D412" s="35">
        <v>0.17300000000000001</v>
      </c>
      <c r="E412" s="32"/>
      <c r="F412" s="28"/>
      <c r="G412" s="28">
        <v>149900</v>
      </c>
      <c r="H412" s="29" t="s">
        <v>24</v>
      </c>
      <c r="I412" s="33" t="s">
        <v>716</v>
      </c>
    </row>
    <row r="413" spans="1:9" s="251" customFormat="1" ht="15.75" customHeight="1">
      <c r="A413" s="29" t="s">
        <v>717</v>
      </c>
      <c r="B413" s="30" t="s">
        <v>125</v>
      </c>
      <c r="C413" s="45">
        <v>20</v>
      </c>
      <c r="D413" s="35">
        <v>0.56400000000000006</v>
      </c>
      <c r="E413" s="36"/>
      <c r="F413" s="28" t="s">
        <v>41</v>
      </c>
      <c r="G413" s="28">
        <v>89900</v>
      </c>
      <c r="H413" s="29" t="s">
        <v>42</v>
      </c>
      <c r="I413" s="258" t="s">
        <v>463</v>
      </c>
    </row>
    <row r="414" spans="1:9" s="248" customFormat="1" ht="15.75" customHeight="1">
      <c r="A414" s="38" t="s">
        <v>718</v>
      </c>
      <c r="B414" s="30" t="s">
        <v>125</v>
      </c>
      <c r="C414" s="45" t="s">
        <v>462</v>
      </c>
      <c r="D414" s="32">
        <v>0.187</v>
      </c>
      <c r="E414" s="35"/>
      <c r="F414" s="59"/>
      <c r="G414" s="59">
        <v>99900</v>
      </c>
      <c r="H414" s="29" t="s">
        <v>42</v>
      </c>
      <c r="I414" s="33" t="s">
        <v>719</v>
      </c>
    </row>
    <row r="415" spans="1:9" s="248" customFormat="1" ht="15.75" customHeight="1">
      <c r="A415" s="29" t="s">
        <v>717</v>
      </c>
      <c r="B415" s="30" t="s">
        <v>125</v>
      </c>
      <c r="C415" s="45" t="s">
        <v>462</v>
      </c>
      <c r="D415" s="35">
        <v>0.377</v>
      </c>
      <c r="E415" s="36"/>
      <c r="F415" s="28"/>
      <c r="G415" s="28">
        <v>119900</v>
      </c>
      <c r="H415" s="29" t="s">
        <v>42</v>
      </c>
      <c r="I415" s="258" t="s">
        <v>691</v>
      </c>
    </row>
    <row r="416" spans="1:9" s="251" customFormat="1" ht="15.75" customHeight="1">
      <c r="A416" s="29" t="s">
        <v>720</v>
      </c>
      <c r="B416" s="30" t="s">
        <v>125</v>
      </c>
      <c r="C416" s="45" t="s">
        <v>32</v>
      </c>
      <c r="D416" s="35">
        <v>19.960999999999999</v>
      </c>
      <c r="E416" s="32">
        <v>22.484999999999999</v>
      </c>
      <c r="F416" s="28"/>
      <c r="G416" s="28">
        <v>159900</v>
      </c>
      <c r="H416" s="29" t="s">
        <v>24</v>
      </c>
      <c r="I416" s="33" t="s">
        <v>721</v>
      </c>
    </row>
    <row r="417" spans="1:9" s="251" customFormat="1" ht="15.75" customHeight="1">
      <c r="A417" s="29" t="s">
        <v>722</v>
      </c>
      <c r="B417" s="30" t="s">
        <v>125</v>
      </c>
      <c r="C417" s="45" t="s">
        <v>32</v>
      </c>
      <c r="D417" s="35"/>
      <c r="E417" s="32">
        <v>321.7</v>
      </c>
      <c r="F417" s="28"/>
      <c r="G417" s="28">
        <v>149900</v>
      </c>
      <c r="H417" s="29" t="s">
        <v>60</v>
      </c>
      <c r="I417" s="33" t="s">
        <v>723</v>
      </c>
    </row>
    <row r="418" spans="1:9" s="251" customFormat="1" ht="15.75" customHeight="1">
      <c r="A418" s="29" t="s">
        <v>724</v>
      </c>
      <c r="B418" s="30" t="s">
        <v>125</v>
      </c>
      <c r="C418" s="45">
        <v>20</v>
      </c>
      <c r="D418" s="35">
        <v>2.5449999999999999</v>
      </c>
      <c r="E418" s="36"/>
      <c r="F418" s="28" t="s">
        <v>41</v>
      </c>
      <c r="G418" s="28">
        <v>89900</v>
      </c>
      <c r="H418" s="29" t="s">
        <v>42</v>
      </c>
      <c r="I418" s="33" t="s">
        <v>725</v>
      </c>
    </row>
    <row r="419" spans="1:9" s="248" customFormat="1" ht="15.75" customHeight="1">
      <c r="A419" s="29" t="s">
        <v>724</v>
      </c>
      <c r="B419" s="30" t="s">
        <v>125</v>
      </c>
      <c r="C419" s="45" t="s">
        <v>462</v>
      </c>
      <c r="D419" s="35">
        <v>0.23800000000000002</v>
      </c>
      <c r="E419" s="36"/>
      <c r="F419" s="28"/>
      <c r="G419" s="28">
        <v>119900</v>
      </c>
      <c r="H419" s="29" t="s">
        <v>42</v>
      </c>
      <c r="I419" s="33" t="s">
        <v>726</v>
      </c>
    </row>
    <row r="420" spans="1:9" s="248" customFormat="1" ht="15.75" customHeight="1">
      <c r="A420" s="29" t="s">
        <v>727</v>
      </c>
      <c r="B420" s="30" t="s">
        <v>125</v>
      </c>
      <c r="C420" s="45" t="s">
        <v>462</v>
      </c>
      <c r="D420" s="35">
        <v>2.3069999999999999</v>
      </c>
      <c r="E420" s="36"/>
      <c r="F420" s="28"/>
      <c r="G420" s="28">
        <v>119900</v>
      </c>
      <c r="H420" s="29" t="s">
        <v>42</v>
      </c>
      <c r="I420" s="33" t="s">
        <v>728</v>
      </c>
    </row>
    <row r="421" spans="1:9" s="251" customFormat="1" ht="15.75" customHeight="1">
      <c r="A421" s="29" t="s">
        <v>729</v>
      </c>
      <c r="B421" s="30" t="s">
        <v>125</v>
      </c>
      <c r="C421" s="45">
        <v>20</v>
      </c>
      <c r="D421" s="35">
        <v>2.552</v>
      </c>
      <c r="E421" s="36"/>
      <c r="F421" s="28" t="s">
        <v>41</v>
      </c>
      <c r="G421" s="28">
        <v>89900</v>
      </c>
      <c r="H421" s="29" t="s">
        <v>42</v>
      </c>
      <c r="I421" s="33" t="s">
        <v>725</v>
      </c>
    </row>
    <row r="422" spans="1:9" s="248" customFormat="1" ht="15.75" customHeight="1">
      <c r="A422" s="29" t="s">
        <v>730</v>
      </c>
      <c r="B422" s="30" t="s">
        <v>125</v>
      </c>
      <c r="C422" s="45" t="s">
        <v>731</v>
      </c>
      <c r="D422" s="35"/>
      <c r="E422" s="32">
        <v>0.23</v>
      </c>
      <c r="F422" s="28"/>
      <c r="G422" s="28">
        <v>149900</v>
      </c>
      <c r="H422" s="29" t="s">
        <v>60</v>
      </c>
      <c r="I422" s="33" t="s">
        <v>732</v>
      </c>
    </row>
    <row r="423" spans="1:9" s="248" customFormat="1" ht="15.75" customHeight="1">
      <c r="A423" s="29" t="s">
        <v>733</v>
      </c>
      <c r="B423" s="30" t="s">
        <v>125</v>
      </c>
      <c r="C423" s="45">
        <v>20</v>
      </c>
      <c r="D423" s="35">
        <v>1.5369999999999999</v>
      </c>
      <c r="E423" s="36"/>
      <c r="F423" s="28" t="s">
        <v>41</v>
      </c>
      <c r="G423" s="28">
        <v>89900</v>
      </c>
      <c r="H423" s="29" t="s">
        <v>42</v>
      </c>
      <c r="I423" s="33" t="s">
        <v>734</v>
      </c>
    </row>
    <row r="424" spans="1:9" s="251" customFormat="1" ht="15.75" customHeight="1">
      <c r="A424" s="29" t="s">
        <v>733</v>
      </c>
      <c r="B424" s="30" t="s">
        <v>125</v>
      </c>
      <c r="C424" s="45" t="s">
        <v>462</v>
      </c>
      <c r="D424" s="35">
        <v>0.245</v>
      </c>
      <c r="E424" s="36"/>
      <c r="F424" s="28"/>
      <c r="G424" s="28">
        <v>119900</v>
      </c>
      <c r="H424" s="29" t="s">
        <v>42</v>
      </c>
      <c r="I424" s="33" t="s">
        <v>735</v>
      </c>
    </row>
    <row r="425" spans="1:9" s="251" customFormat="1" ht="15.75" customHeight="1">
      <c r="A425" s="29" t="s">
        <v>736</v>
      </c>
      <c r="B425" s="30" t="s">
        <v>125</v>
      </c>
      <c r="C425" s="45" t="s">
        <v>462</v>
      </c>
      <c r="D425" s="35">
        <v>1.292</v>
      </c>
      <c r="E425" s="36"/>
      <c r="F425" s="28"/>
      <c r="G425" s="28">
        <v>119900</v>
      </c>
      <c r="H425" s="29" t="s">
        <v>42</v>
      </c>
      <c r="I425" s="33" t="s">
        <v>737</v>
      </c>
    </row>
    <row r="426" spans="1:9" s="248" customFormat="1" ht="15.75" customHeight="1">
      <c r="A426" s="29" t="s">
        <v>738</v>
      </c>
      <c r="B426" s="30" t="s">
        <v>148</v>
      </c>
      <c r="C426" s="45" t="s">
        <v>32</v>
      </c>
      <c r="D426" s="35">
        <v>0.56000000000000005</v>
      </c>
      <c r="E426" s="32"/>
      <c r="F426" s="28"/>
      <c r="G426" s="28">
        <v>159900</v>
      </c>
      <c r="H426" s="29" t="s">
        <v>37</v>
      </c>
      <c r="I426" s="33" t="s">
        <v>739</v>
      </c>
    </row>
    <row r="427" spans="1:9" s="251" customFormat="1" ht="15.75" customHeight="1">
      <c r="A427" s="29" t="s">
        <v>740</v>
      </c>
      <c r="B427" s="30" t="s">
        <v>138</v>
      </c>
      <c r="C427" s="45" t="s">
        <v>143</v>
      </c>
      <c r="D427" s="35">
        <v>0.5</v>
      </c>
      <c r="E427" s="32"/>
      <c r="F427" s="28"/>
      <c r="G427" s="28">
        <v>189900</v>
      </c>
      <c r="H427" s="29" t="s">
        <v>46</v>
      </c>
      <c r="I427" s="33" t="s">
        <v>741</v>
      </c>
    </row>
    <row r="428" spans="1:9" s="251" customFormat="1" ht="15.75" customHeight="1">
      <c r="A428" s="29" t="s">
        <v>740</v>
      </c>
      <c r="B428" s="30" t="s">
        <v>138</v>
      </c>
      <c r="C428" s="45" t="s">
        <v>354</v>
      </c>
      <c r="D428" s="35"/>
      <c r="E428" s="32">
        <v>0.84</v>
      </c>
      <c r="F428" s="28"/>
      <c r="G428" s="28">
        <v>165900</v>
      </c>
      <c r="H428" s="29" t="s">
        <v>46</v>
      </c>
      <c r="I428" s="33" t="s">
        <v>742</v>
      </c>
    </row>
    <row r="429" spans="1:9" s="251" customFormat="1" ht="15.75" customHeight="1">
      <c r="A429" s="29" t="s">
        <v>740</v>
      </c>
      <c r="B429" s="30" t="s">
        <v>148</v>
      </c>
      <c r="C429" s="45" t="s">
        <v>674</v>
      </c>
      <c r="D429" s="35"/>
      <c r="E429" s="32">
        <v>25.434999999999999</v>
      </c>
      <c r="F429" s="28"/>
      <c r="G429" s="28">
        <v>179900</v>
      </c>
      <c r="H429" s="29" t="s">
        <v>60</v>
      </c>
      <c r="I429" s="33" t="s">
        <v>743</v>
      </c>
    </row>
    <row r="430" spans="1:9" s="251" customFormat="1" ht="15.75" customHeight="1">
      <c r="A430" s="29" t="s">
        <v>744</v>
      </c>
      <c r="B430" s="30" t="s">
        <v>125</v>
      </c>
      <c r="C430" s="34" t="s">
        <v>745</v>
      </c>
      <c r="D430" s="35">
        <v>39.146999999999998</v>
      </c>
      <c r="E430" s="35">
        <v>22.43</v>
      </c>
      <c r="F430" s="28">
        <v>109900</v>
      </c>
      <c r="G430" s="28">
        <v>119900</v>
      </c>
      <c r="H430" s="29" t="s">
        <v>24</v>
      </c>
      <c r="I430" s="33" t="s">
        <v>746</v>
      </c>
    </row>
    <row r="431" spans="1:9" s="251" customFormat="1" ht="15.75" customHeight="1">
      <c r="A431" s="29" t="s">
        <v>747</v>
      </c>
      <c r="B431" s="30" t="s">
        <v>148</v>
      </c>
      <c r="C431" s="34">
        <v>20</v>
      </c>
      <c r="D431" s="35"/>
      <c r="E431" s="35">
        <v>0.03</v>
      </c>
      <c r="F431" s="28"/>
      <c r="G431" s="28">
        <v>149900</v>
      </c>
      <c r="H431" s="29" t="s">
        <v>46</v>
      </c>
      <c r="I431" s="33" t="s">
        <v>748</v>
      </c>
    </row>
    <row r="432" spans="1:9" s="251" customFormat="1" ht="15.75" customHeight="1">
      <c r="A432" s="29" t="s">
        <v>747</v>
      </c>
      <c r="B432" s="30" t="s">
        <v>138</v>
      </c>
      <c r="C432" s="34" t="s">
        <v>354</v>
      </c>
      <c r="D432" s="35"/>
      <c r="E432" s="35">
        <v>4.6050000000000004</v>
      </c>
      <c r="F432" s="28"/>
      <c r="G432" s="28">
        <v>152900</v>
      </c>
      <c r="H432" s="29" t="s">
        <v>60</v>
      </c>
      <c r="I432" s="33" t="s">
        <v>749</v>
      </c>
    </row>
    <row r="433" spans="1:9" s="251" customFormat="1" ht="15.75" customHeight="1">
      <c r="A433" s="29" t="s">
        <v>750</v>
      </c>
      <c r="B433" s="30" t="s">
        <v>138</v>
      </c>
      <c r="C433" s="34">
        <v>10</v>
      </c>
      <c r="D433" s="35"/>
      <c r="E433" s="35">
        <v>18.495000000000001</v>
      </c>
      <c r="F433" s="28"/>
      <c r="G433" s="28">
        <v>152900</v>
      </c>
      <c r="H433" s="29" t="s">
        <v>60</v>
      </c>
      <c r="I433" s="33" t="s">
        <v>751</v>
      </c>
    </row>
    <row r="434" spans="1:9" s="251" customFormat="1" ht="15.75" customHeight="1">
      <c r="A434" s="29" t="s">
        <v>752</v>
      </c>
      <c r="B434" s="30" t="s">
        <v>138</v>
      </c>
      <c r="C434" s="34">
        <v>10</v>
      </c>
      <c r="D434" s="35"/>
      <c r="E434" s="35">
        <v>24.42</v>
      </c>
      <c r="F434" s="28"/>
      <c r="G434" s="28">
        <v>152900</v>
      </c>
      <c r="H434" s="29" t="s">
        <v>60</v>
      </c>
      <c r="I434" s="33" t="s">
        <v>753</v>
      </c>
    </row>
    <row r="435" spans="1:9" s="251" customFormat="1" ht="15.75" customHeight="1">
      <c r="A435" s="29" t="s">
        <v>752</v>
      </c>
      <c r="B435" s="30" t="s">
        <v>148</v>
      </c>
      <c r="C435" s="51" t="s">
        <v>745</v>
      </c>
      <c r="D435" s="35">
        <v>39.200000000000003</v>
      </c>
      <c r="E435" s="32">
        <v>20</v>
      </c>
      <c r="F435" s="28"/>
      <c r="G435" s="28">
        <v>129900</v>
      </c>
      <c r="H435" s="29" t="s">
        <v>24</v>
      </c>
      <c r="I435" s="33" t="s">
        <v>1524</v>
      </c>
    </row>
    <row r="436" spans="1:9" s="251" customFormat="1" ht="15.75" customHeight="1">
      <c r="A436" s="29" t="s">
        <v>754</v>
      </c>
      <c r="B436" s="30" t="s">
        <v>125</v>
      </c>
      <c r="C436" s="51">
        <v>20</v>
      </c>
      <c r="D436" s="35"/>
      <c r="E436" s="32">
        <v>6.1</v>
      </c>
      <c r="F436" s="28"/>
      <c r="G436" s="28">
        <v>149900</v>
      </c>
      <c r="H436" s="29" t="s">
        <v>46</v>
      </c>
      <c r="I436" s="33" t="s">
        <v>364</v>
      </c>
    </row>
    <row r="437" spans="1:9" s="251" customFormat="1" ht="15.75" customHeight="1">
      <c r="A437" s="29" t="s">
        <v>754</v>
      </c>
      <c r="B437" s="30" t="s">
        <v>138</v>
      </c>
      <c r="C437" s="51" t="s">
        <v>32</v>
      </c>
      <c r="D437" s="35">
        <v>0.04</v>
      </c>
      <c r="E437" s="32"/>
      <c r="F437" s="28"/>
      <c r="G437" s="28">
        <v>149900</v>
      </c>
      <c r="H437" s="29" t="s">
        <v>46</v>
      </c>
      <c r="I437" s="33" t="s">
        <v>755</v>
      </c>
    </row>
    <row r="438" spans="1:9" s="251" customFormat="1" ht="15.75" customHeight="1">
      <c r="A438" s="29" t="s">
        <v>756</v>
      </c>
      <c r="B438" s="30" t="s">
        <v>148</v>
      </c>
      <c r="C438" s="51" t="s">
        <v>296</v>
      </c>
      <c r="D438" s="35"/>
      <c r="E438" s="32">
        <v>1.431</v>
      </c>
      <c r="F438" s="28"/>
      <c r="G438" s="28">
        <v>155900</v>
      </c>
      <c r="H438" s="29" t="s">
        <v>60</v>
      </c>
      <c r="I438" s="33" t="s">
        <v>757</v>
      </c>
    </row>
    <row r="439" spans="1:9" s="251" customFormat="1" ht="15.75" customHeight="1">
      <c r="A439" s="29" t="s">
        <v>758</v>
      </c>
      <c r="B439" s="30" t="s">
        <v>148</v>
      </c>
      <c r="C439" s="51" t="s">
        <v>32</v>
      </c>
      <c r="D439" s="35"/>
      <c r="E439" s="32">
        <v>26.344999999999999</v>
      </c>
      <c r="F439" s="28"/>
      <c r="G439" s="28">
        <v>155900</v>
      </c>
      <c r="H439" s="29" t="s">
        <v>60</v>
      </c>
      <c r="I439" s="33" t="s">
        <v>759</v>
      </c>
    </row>
    <row r="440" spans="1:9" s="251" customFormat="1" ht="15.75" customHeight="1">
      <c r="A440" s="29" t="s">
        <v>760</v>
      </c>
      <c r="B440" s="30" t="s">
        <v>148</v>
      </c>
      <c r="C440" s="51" t="s">
        <v>143</v>
      </c>
      <c r="D440" s="35"/>
      <c r="E440" s="32">
        <v>4.62</v>
      </c>
      <c r="F440" s="28"/>
      <c r="G440" s="28">
        <v>189900</v>
      </c>
      <c r="H440" s="29" t="s">
        <v>46</v>
      </c>
      <c r="I440" s="33" t="s">
        <v>761</v>
      </c>
    </row>
    <row r="441" spans="1:9" s="251" customFormat="1" ht="15.75" customHeight="1">
      <c r="A441" s="29" t="s">
        <v>762</v>
      </c>
      <c r="B441" s="30" t="s">
        <v>148</v>
      </c>
      <c r="C441" s="51" t="s">
        <v>143</v>
      </c>
      <c r="D441" s="35"/>
      <c r="E441" s="32">
        <v>0.61</v>
      </c>
      <c r="F441" s="28"/>
      <c r="G441" s="28">
        <v>177900</v>
      </c>
      <c r="H441" s="29" t="s">
        <v>60</v>
      </c>
      <c r="I441" s="33" t="s">
        <v>763</v>
      </c>
    </row>
    <row r="442" spans="1:9" s="251" customFormat="1" ht="15.75" customHeight="1">
      <c r="A442" s="29" t="s">
        <v>764</v>
      </c>
      <c r="B442" s="30" t="s">
        <v>125</v>
      </c>
      <c r="C442" s="51">
        <v>20</v>
      </c>
      <c r="D442" s="35"/>
      <c r="E442" s="32">
        <v>0.32</v>
      </c>
      <c r="F442" s="28"/>
      <c r="G442" s="28">
        <v>149900</v>
      </c>
      <c r="H442" s="29" t="s">
        <v>46</v>
      </c>
      <c r="I442" s="33" t="s">
        <v>765</v>
      </c>
    </row>
    <row r="443" spans="1:9" s="248" customFormat="1" ht="15.75" customHeight="1">
      <c r="A443" s="29" t="s">
        <v>766</v>
      </c>
      <c r="B443" s="30" t="s">
        <v>125</v>
      </c>
      <c r="C443" s="45" t="s">
        <v>32</v>
      </c>
      <c r="D443" s="35">
        <v>5.1959999999999997</v>
      </c>
      <c r="E443" s="42">
        <v>1.7749999999999999</v>
      </c>
      <c r="F443" s="28"/>
      <c r="G443" s="28">
        <v>129900</v>
      </c>
      <c r="H443" s="29" t="s">
        <v>24</v>
      </c>
      <c r="I443" s="33" t="s">
        <v>767</v>
      </c>
    </row>
    <row r="444" spans="1:9" s="248" customFormat="1" ht="15.75" customHeight="1">
      <c r="A444" s="29" t="s">
        <v>768</v>
      </c>
      <c r="B444" s="30" t="s">
        <v>320</v>
      </c>
      <c r="C444" s="51">
        <v>20</v>
      </c>
      <c r="D444" s="35">
        <v>2.5499999999999998</v>
      </c>
      <c r="E444" s="32"/>
      <c r="F444" s="28">
        <v>72900</v>
      </c>
      <c r="G444" s="28">
        <v>75900</v>
      </c>
      <c r="H444" s="29" t="s">
        <v>321</v>
      </c>
      <c r="I444" s="33" t="s">
        <v>769</v>
      </c>
    </row>
    <row r="445" spans="1:9" s="248" customFormat="1" ht="15.75" customHeight="1">
      <c r="A445" s="29" t="s">
        <v>770</v>
      </c>
      <c r="B445" s="30" t="s">
        <v>125</v>
      </c>
      <c r="C445" s="34" t="s">
        <v>99</v>
      </c>
      <c r="D445" s="64">
        <v>0.30499999999999999</v>
      </c>
      <c r="E445" s="64"/>
      <c r="F445" s="28" t="s">
        <v>41</v>
      </c>
      <c r="G445" s="28">
        <v>89900</v>
      </c>
      <c r="H445" s="29" t="s">
        <v>42</v>
      </c>
      <c r="I445" s="33" t="s">
        <v>771</v>
      </c>
    </row>
    <row r="446" spans="1:9" s="248" customFormat="1" ht="15.75" customHeight="1">
      <c r="A446" s="29" t="s">
        <v>772</v>
      </c>
      <c r="B446" s="30" t="s">
        <v>125</v>
      </c>
      <c r="C446" s="51" t="s">
        <v>773</v>
      </c>
      <c r="D446" s="32"/>
      <c r="E446" s="32">
        <v>1.4450000000000001</v>
      </c>
      <c r="F446" s="28"/>
      <c r="G446" s="28">
        <v>129900</v>
      </c>
      <c r="H446" s="29" t="s">
        <v>60</v>
      </c>
      <c r="I446" s="33" t="s">
        <v>774</v>
      </c>
    </row>
    <row r="447" spans="1:9" s="248" customFormat="1" ht="15.75" customHeight="1">
      <c r="A447" s="29" t="s">
        <v>775</v>
      </c>
      <c r="B447" s="30" t="s">
        <v>138</v>
      </c>
      <c r="C447" s="51">
        <v>20</v>
      </c>
      <c r="D447" s="32"/>
      <c r="E447" s="32">
        <v>0.94500000000000006</v>
      </c>
      <c r="F447" s="28"/>
      <c r="G447" s="28">
        <v>144900</v>
      </c>
      <c r="H447" s="29" t="s">
        <v>60</v>
      </c>
      <c r="I447" s="33" t="s">
        <v>776</v>
      </c>
    </row>
    <row r="448" spans="1:9" s="251" customFormat="1" ht="15.75" customHeight="1">
      <c r="A448" s="29" t="s">
        <v>777</v>
      </c>
      <c r="B448" s="30" t="s">
        <v>138</v>
      </c>
      <c r="C448" s="51" t="s">
        <v>32</v>
      </c>
      <c r="D448" s="32"/>
      <c r="E448" s="32">
        <v>0.39</v>
      </c>
      <c r="F448" s="28"/>
      <c r="G448" s="28">
        <v>155900</v>
      </c>
      <c r="H448" s="29" t="s">
        <v>60</v>
      </c>
      <c r="I448" s="33" t="s">
        <v>778</v>
      </c>
    </row>
    <row r="449" spans="1:9" s="251" customFormat="1" ht="15.75" customHeight="1">
      <c r="A449" s="29" t="s">
        <v>779</v>
      </c>
      <c r="B449" s="30" t="s">
        <v>125</v>
      </c>
      <c r="C449" s="51">
        <v>10</v>
      </c>
      <c r="D449" s="32"/>
      <c r="E449" s="32">
        <v>3.4050000000000002</v>
      </c>
      <c r="F449" s="28"/>
      <c r="G449" s="28">
        <v>155900</v>
      </c>
      <c r="H449" s="29" t="s">
        <v>60</v>
      </c>
      <c r="I449" s="33" t="s">
        <v>780</v>
      </c>
    </row>
    <row r="450" spans="1:9" s="251" customFormat="1" ht="15.75" customHeight="1">
      <c r="A450" s="29" t="s">
        <v>779</v>
      </c>
      <c r="B450" s="30" t="s">
        <v>138</v>
      </c>
      <c r="C450" s="51">
        <v>20</v>
      </c>
      <c r="D450" s="32"/>
      <c r="E450" s="32">
        <v>1.7549999999999999</v>
      </c>
      <c r="F450" s="28"/>
      <c r="G450" s="28">
        <v>144900</v>
      </c>
      <c r="H450" s="29" t="s">
        <v>60</v>
      </c>
      <c r="I450" s="33" t="s">
        <v>781</v>
      </c>
    </row>
    <row r="451" spans="1:9" s="251" customFormat="1" ht="15.75" customHeight="1">
      <c r="A451" s="29" t="s">
        <v>782</v>
      </c>
      <c r="B451" s="30" t="s">
        <v>148</v>
      </c>
      <c r="C451" s="51" t="s">
        <v>354</v>
      </c>
      <c r="D451" s="32"/>
      <c r="E451" s="32">
        <v>3.6</v>
      </c>
      <c r="F451" s="28"/>
      <c r="G451" s="28">
        <v>165900</v>
      </c>
      <c r="H451" s="29" t="s">
        <v>46</v>
      </c>
      <c r="I451" s="33" t="s">
        <v>783</v>
      </c>
    </row>
    <row r="452" spans="1:9" s="251" customFormat="1" ht="15.75" customHeight="1">
      <c r="A452" s="29" t="s">
        <v>784</v>
      </c>
      <c r="B452" s="30" t="s">
        <v>148</v>
      </c>
      <c r="C452" s="51" t="s">
        <v>354</v>
      </c>
      <c r="D452" s="32"/>
      <c r="E452" s="32">
        <v>3.5</v>
      </c>
      <c r="F452" s="28"/>
      <c r="G452" s="28">
        <v>165900</v>
      </c>
      <c r="H452" s="29" t="s">
        <v>46</v>
      </c>
      <c r="I452" s="33" t="s">
        <v>785</v>
      </c>
    </row>
    <row r="453" spans="1:9" s="251" customFormat="1" ht="15.75" customHeight="1">
      <c r="A453" s="29" t="s">
        <v>786</v>
      </c>
      <c r="B453" s="30" t="s">
        <v>138</v>
      </c>
      <c r="C453" s="51">
        <v>20</v>
      </c>
      <c r="D453" s="32">
        <v>0.62</v>
      </c>
      <c r="E453" s="32"/>
      <c r="F453" s="28"/>
      <c r="G453" s="28">
        <v>149900</v>
      </c>
      <c r="H453" s="29" t="s">
        <v>46</v>
      </c>
      <c r="I453" s="33" t="s">
        <v>787</v>
      </c>
    </row>
    <row r="454" spans="1:9" s="251" customFormat="1" ht="15.75" customHeight="1">
      <c r="A454" s="29" t="s">
        <v>788</v>
      </c>
      <c r="B454" s="30" t="s">
        <v>148</v>
      </c>
      <c r="C454" s="34" t="s">
        <v>354</v>
      </c>
      <c r="D454" s="35"/>
      <c r="E454" s="32">
        <v>2.5550000000000002</v>
      </c>
      <c r="F454" s="28"/>
      <c r="G454" s="28">
        <v>177900</v>
      </c>
      <c r="H454" s="29" t="s">
        <v>60</v>
      </c>
      <c r="I454" s="33" t="s">
        <v>789</v>
      </c>
    </row>
    <row r="455" spans="1:9" s="251" customFormat="1" ht="15.75" customHeight="1">
      <c r="A455" s="29" t="s">
        <v>790</v>
      </c>
      <c r="B455" s="30" t="s">
        <v>148</v>
      </c>
      <c r="C455" s="51" t="s">
        <v>472</v>
      </c>
      <c r="D455" s="35"/>
      <c r="E455" s="32">
        <v>1.2370000000000001</v>
      </c>
      <c r="F455" s="28"/>
      <c r="G455" s="28">
        <v>165900</v>
      </c>
      <c r="H455" s="29" t="s">
        <v>60</v>
      </c>
      <c r="I455" s="33" t="s">
        <v>791</v>
      </c>
    </row>
    <row r="456" spans="1:9" s="248" customFormat="1" ht="15.75" customHeight="1">
      <c r="A456" s="52" t="s">
        <v>792</v>
      </c>
      <c r="B456" s="30" t="s">
        <v>125</v>
      </c>
      <c r="C456" s="45" t="s">
        <v>32</v>
      </c>
      <c r="D456" s="35">
        <v>0.84599999999999997</v>
      </c>
      <c r="E456" s="32"/>
      <c r="F456" s="28"/>
      <c r="G456" s="28">
        <v>59900</v>
      </c>
      <c r="H456" s="29" t="s">
        <v>37</v>
      </c>
      <c r="I456" s="33" t="s">
        <v>793</v>
      </c>
    </row>
    <row r="457" spans="1:9" s="251" customFormat="1" ht="15.75" customHeight="1">
      <c r="A457" s="29" t="s">
        <v>794</v>
      </c>
      <c r="B457" s="30" t="s">
        <v>125</v>
      </c>
      <c r="C457" s="34">
        <v>20</v>
      </c>
      <c r="D457" s="35">
        <v>0.52500000000000002</v>
      </c>
      <c r="E457" s="35"/>
      <c r="F457" s="28" t="s">
        <v>41</v>
      </c>
      <c r="G457" s="28">
        <v>89900</v>
      </c>
      <c r="H457" s="29" t="s">
        <v>42</v>
      </c>
      <c r="I457" s="33" t="s">
        <v>795</v>
      </c>
    </row>
    <row r="458" spans="1:9" s="251" customFormat="1" ht="15.75" customHeight="1">
      <c r="A458" s="29" t="s">
        <v>796</v>
      </c>
      <c r="B458" s="30" t="s">
        <v>125</v>
      </c>
      <c r="C458" s="45" t="s">
        <v>32</v>
      </c>
      <c r="D458" s="35">
        <v>0.68300000000000005</v>
      </c>
      <c r="E458" s="36"/>
      <c r="F458" s="28"/>
      <c r="G458" s="28">
        <v>109900</v>
      </c>
      <c r="H458" s="29" t="s">
        <v>37</v>
      </c>
      <c r="I458" s="33" t="s">
        <v>1565</v>
      </c>
    </row>
    <row r="459" spans="1:9" s="251" customFormat="1" ht="15.75" customHeight="1">
      <c r="A459" s="57" t="s">
        <v>797</v>
      </c>
      <c r="B459" s="30" t="s">
        <v>125</v>
      </c>
      <c r="C459" s="51">
        <v>20</v>
      </c>
      <c r="D459" s="35">
        <v>42.945</v>
      </c>
      <c r="E459" s="32"/>
      <c r="F459" s="28"/>
      <c r="G459" s="28">
        <v>139900</v>
      </c>
      <c r="H459" s="29" t="s">
        <v>24</v>
      </c>
      <c r="I459" s="33" t="s">
        <v>798</v>
      </c>
    </row>
    <row r="460" spans="1:9" s="251" customFormat="1" ht="15.75" customHeight="1">
      <c r="A460" s="29" t="s">
        <v>799</v>
      </c>
      <c r="B460" s="30" t="s">
        <v>125</v>
      </c>
      <c r="C460" s="45" t="s">
        <v>32</v>
      </c>
      <c r="D460" s="35">
        <v>0.84599999999999997</v>
      </c>
      <c r="E460" s="32">
        <v>109.45</v>
      </c>
      <c r="F460" s="28"/>
      <c r="G460" s="28">
        <v>142900</v>
      </c>
      <c r="H460" s="29" t="s">
        <v>37</v>
      </c>
      <c r="I460" s="33" t="s">
        <v>800</v>
      </c>
    </row>
    <row r="461" spans="1:9" s="251" customFormat="1" ht="15.75" customHeight="1">
      <c r="A461" s="29" t="s">
        <v>801</v>
      </c>
      <c r="B461" s="30" t="s">
        <v>125</v>
      </c>
      <c r="C461" s="34">
        <v>20</v>
      </c>
      <c r="D461" s="35">
        <v>0.97499999999999998</v>
      </c>
      <c r="E461" s="32"/>
      <c r="F461" s="28"/>
      <c r="G461" s="28">
        <v>39900</v>
      </c>
      <c r="H461" s="29" t="s">
        <v>37</v>
      </c>
      <c r="I461" s="33" t="s">
        <v>802</v>
      </c>
    </row>
    <row r="462" spans="1:9" s="251" customFormat="1" ht="15.75" customHeight="1">
      <c r="A462" s="29" t="s">
        <v>803</v>
      </c>
      <c r="B462" s="30" t="s">
        <v>160</v>
      </c>
      <c r="C462" s="34">
        <v>20</v>
      </c>
      <c r="D462" s="35">
        <v>0.182</v>
      </c>
      <c r="E462" s="35"/>
      <c r="F462" s="28"/>
      <c r="G462" s="28">
        <v>59900</v>
      </c>
      <c r="H462" s="29" t="s">
        <v>37</v>
      </c>
      <c r="I462" s="33" t="s">
        <v>771</v>
      </c>
    </row>
    <row r="463" spans="1:9" s="251" customFormat="1" ht="15.75" customHeight="1">
      <c r="A463" s="29" t="s">
        <v>804</v>
      </c>
      <c r="B463" s="30" t="s">
        <v>125</v>
      </c>
      <c r="C463" s="45">
        <v>20</v>
      </c>
      <c r="D463" s="35">
        <v>0.72399999999999998</v>
      </c>
      <c r="E463" s="32"/>
      <c r="F463" s="28" t="s">
        <v>41</v>
      </c>
      <c r="G463" s="28">
        <v>89900</v>
      </c>
      <c r="H463" s="29" t="s">
        <v>42</v>
      </c>
      <c r="I463" s="33" t="s">
        <v>805</v>
      </c>
    </row>
    <row r="464" spans="1:9" s="251" customFormat="1" ht="15.75" customHeight="1">
      <c r="A464" s="29" t="s">
        <v>806</v>
      </c>
      <c r="B464" s="30" t="s">
        <v>125</v>
      </c>
      <c r="C464" s="34">
        <v>20</v>
      </c>
      <c r="D464" s="35">
        <v>2.1019999999999999</v>
      </c>
      <c r="E464" s="35"/>
      <c r="F464" s="28" t="s">
        <v>41</v>
      </c>
      <c r="G464" s="28">
        <v>89900</v>
      </c>
      <c r="H464" s="29" t="s">
        <v>42</v>
      </c>
      <c r="I464" s="33" t="s">
        <v>1566</v>
      </c>
    </row>
    <row r="465" spans="1:9" s="251" customFormat="1" ht="15.75" customHeight="1">
      <c r="A465" s="29" t="s">
        <v>806</v>
      </c>
      <c r="B465" s="30" t="s">
        <v>125</v>
      </c>
      <c r="C465" s="45">
        <v>20</v>
      </c>
      <c r="D465" s="35">
        <v>0.13300000000000001</v>
      </c>
      <c r="E465" s="53"/>
      <c r="F465" s="28"/>
      <c r="G465" s="28">
        <v>99900</v>
      </c>
      <c r="H465" s="29" t="s">
        <v>37</v>
      </c>
      <c r="I465" s="33" t="s">
        <v>807</v>
      </c>
    </row>
    <row r="466" spans="1:9" s="251" customFormat="1" ht="15.75" customHeight="1">
      <c r="A466" s="29" t="s">
        <v>806</v>
      </c>
      <c r="B466" s="30" t="s">
        <v>125</v>
      </c>
      <c r="C466" s="45" t="s">
        <v>32</v>
      </c>
      <c r="D466" s="35">
        <v>0.52800000000000002</v>
      </c>
      <c r="E466" s="53"/>
      <c r="F466" s="28" t="s">
        <v>553</v>
      </c>
      <c r="G466" s="28">
        <v>99900</v>
      </c>
      <c r="H466" s="29" t="s">
        <v>42</v>
      </c>
      <c r="I466" s="33" t="s">
        <v>463</v>
      </c>
    </row>
    <row r="467" spans="1:9" s="251" customFormat="1" ht="15.75" customHeight="1">
      <c r="A467" s="29" t="s">
        <v>806</v>
      </c>
      <c r="B467" s="30" t="s">
        <v>125</v>
      </c>
      <c r="C467" s="45" t="s">
        <v>32</v>
      </c>
      <c r="D467" s="35">
        <v>0.84199999999999997</v>
      </c>
      <c r="E467" s="53"/>
      <c r="F467" s="28"/>
      <c r="G467" s="28">
        <v>109900</v>
      </c>
      <c r="H467" s="29" t="s">
        <v>37</v>
      </c>
      <c r="I467" s="33" t="s">
        <v>808</v>
      </c>
    </row>
    <row r="468" spans="1:9" s="251" customFormat="1" ht="15.75" customHeight="1">
      <c r="A468" s="29" t="s">
        <v>809</v>
      </c>
      <c r="B468" s="30" t="s">
        <v>125</v>
      </c>
      <c r="C468" s="34" t="s">
        <v>810</v>
      </c>
      <c r="D468" s="35">
        <v>0.22700000000000001</v>
      </c>
      <c r="E468" s="53"/>
      <c r="F468" s="28" t="s">
        <v>41</v>
      </c>
      <c r="G468" s="28">
        <v>89900</v>
      </c>
      <c r="H468" s="29" t="s">
        <v>42</v>
      </c>
      <c r="I468" s="33" t="s">
        <v>691</v>
      </c>
    </row>
    <row r="469" spans="1:9" s="248" customFormat="1" ht="15.75" customHeight="1">
      <c r="A469" s="29" t="s">
        <v>809</v>
      </c>
      <c r="B469" s="30" t="s">
        <v>125</v>
      </c>
      <c r="C469" s="34" t="s">
        <v>494</v>
      </c>
      <c r="D469" s="35">
        <v>0.82300000000000006</v>
      </c>
      <c r="E469" s="53"/>
      <c r="F469" s="28" t="s">
        <v>41</v>
      </c>
      <c r="G469" s="28">
        <v>89900</v>
      </c>
      <c r="H469" s="29" t="s">
        <v>42</v>
      </c>
      <c r="I469" s="33" t="s">
        <v>811</v>
      </c>
    </row>
    <row r="470" spans="1:9" s="251" customFormat="1" ht="15.75" customHeight="1">
      <c r="A470" s="29" t="s">
        <v>809</v>
      </c>
      <c r="B470" s="30" t="s">
        <v>125</v>
      </c>
      <c r="C470" s="45">
        <v>20</v>
      </c>
      <c r="D470" s="35">
        <v>0.39400000000000002</v>
      </c>
      <c r="E470" s="32"/>
      <c r="F470" s="28" t="s">
        <v>812</v>
      </c>
      <c r="G470" s="28">
        <v>99900</v>
      </c>
      <c r="H470" s="29" t="s">
        <v>42</v>
      </c>
      <c r="I470" s="33" t="s">
        <v>813</v>
      </c>
    </row>
    <row r="471" spans="1:9" s="251" customFormat="1" ht="15.75" customHeight="1">
      <c r="A471" s="63" t="s">
        <v>809</v>
      </c>
      <c r="B471" s="30" t="s">
        <v>125</v>
      </c>
      <c r="C471" s="45">
        <v>20</v>
      </c>
      <c r="D471" s="32">
        <v>4.7279999999999998</v>
      </c>
      <c r="E471" s="66">
        <v>22.74</v>
      </c>
      <c r="F471" s="28"/>
      <c r="G471" s="28">
        <v>149900</v>
      </c>
      <c r="H471" s="29" t="s">
        <v>37</v>
      </c>
      <c r="I471" s="33" t="s">
        <v>1523</v>
      </c>
    </row>
    <row r="472" spans="1:9" s="251" customFormat="1" ht="15.75" customHeight="1">
      <c r="A472" s="29" t="s">
        <v>809</v>
      </c>
      <c r="B472" s="30" t="s">
        <v>125</v>
      </c>
      <c r="C472" s="34" t="s">
        <v>399</v>
      </c>
      <c r="D472" s="35">
        <v>0.52</v>
      </c>
      <c r="E472" s="48"/>
      <c r="F472" s="28"/>
      <c r="G472" s="28">
        <v>155900</v>
      </c>
      <c r="H472" s="29" t="s">
        <v>42</v>
      </c>
      <c r="I472" s="33" t="s">
        <v>814</v>
      </c>
    </row>
    <row r="473" spans="1:9" s="251" customFormat="1" ht="15.75" customHeight="1">
      <c r="A473" s="57" t="s">
        <v>815</v>
      </c>
      <c r="B473" s="30" t="s">
        <v>125</v>
      </c>
      <c r="C473" s="34" t="s">
        <v>32</v>
      </c>
      <c r="D473" s="41">
        <v>0.42099999999999999</v>
      </c>
      <c r="E473" s="41">
        <v>43.262</v>
      </c>
      <c r="F473" s="28"/>
      <c r="G473" s="28">
        <v>149900</v>
      </c>
      <c r="H473" s="29" t="s">
        <v>37</v>
      </c>
      <c r="I473" s="33" t="s">
        <v>816</v>
      </c>
    </row>
    <row r="474" spans="1:9" s="248" customFormat="1" ht="15.75" customHeight="1">
      <c r="A474" s="29" t="s">
        <v>817</v>
      </c>
      <c r="B474" s="30" t="s">
        <v>125</v>
      </c>
      <c r="C474" s="34" t="s">
        <v>32</v>
      </c>
      <c r="D474" s="41">
        <v>5.641</v>
      </c>
      <c r="E474" s="71"/>
      <c r="F474" s="28" t="s">
        <v>257</v>
      </c>
      <c r="G474" s="28">
        <v>129900</v>
      </c>
      <c r="H474" s="29" t="s">
        <v>37</v>
      </c>
      <c r="I474" s="33" t="s">
        <v>818</v>
      </c>
    </row>
    <row r="475" spans="1:9" s="251" customFormat="1" ht="15.75" customHeight="1">
      <c r="A475" s="29" t="s">
        <v>819</v>
      </c>
      <c r="B475" s="30" t="s">
        <v>125</v>
      </c>
      <c r="C475" s="45" t="s">
        <v>32</v>
      </c>
      <c r="D475" s="35">
        <v>0.16</v>
      </c>
      <c r="E475" s="32"/>
      <c r="F475" s="28"/>
      <c r="G475" s="28">
        <v>39900</v>
      </c>
      <c r="H475" s="29" t="s">
        <v>37</v>
      </c>
      <c r="I475" s="33" t="s">
        <v>820</v>
      </c>
    </row>
    <row r="476" spans="1:9" s="248" customFormat="1" ht="15.75" customHeight="1">
      <c r="A476" s="29" t="s">
        <v>821</v>
      </c>
      <c r="B476" s="30" t="s">
        <v>125</v>
      </c>
      <c r="C476" s="45" t="s">
        <v>32</v>
      </c>
      <c r="D476" s="35">
        <v>0.20400000000000001</v>
      </c>
      <c r="E476" s="36">
        <v>4.8</v>
      </c>
      <c r="F476" s="28" t="s">
        <v>433</v>
      </c>
      <c r="G476" s="28">
        <v>109900</v>
      </c>
      <c r="H476" s="29" t="s">
        <v>37</v>
      </c>
      <c r="I476" s="33" t="s">
        <v>1567</v>
      </c>
    </row>
    <row r="477" spans="1:9" s="251" customFormat="1" ht="15.75" customHeight="1">
      <c r="A477" s="29" t="s">
        <v>821</v>
      </c>
      <c r="B477" s="30" t="s">
        <v>125</v>
      </c>
      <c r="C477" s="34" t="s">
        <v>32</v>
      </c>
      <c r="D477" s="35">
        <v>0.86</v>
      </c>
      <c r="E477" s="53"/>
      <c r="F477" s="28" t="s">
        <v>553</v>
      </c>
      <c r="G477" s="28">
        <v>99900</v>
      </c>
      <c r="H477" s="29" t="s">
        <v>42</v>
      </c>
      <c r="I477" s="33" t="s">
        <v>822</v>
      </c>
    </row>
    <row r="478" spans="1:9" s="251" customFormat="1" ht="15.75" customHeight="1">
      <c r="A478" s="29" t="s">
        <v>823</v>
      </c>
      <c r="B478" s="30" t="s">
        <v>125</v>
      </c>
      <c r="C478" s="34" t="s">
        <v>32</v>
      </c>
      <c r="D478" s="35">
        <v>3.6040000000000001</v>
      </c>
      <c r="E478" s="49"/>
      <c r="F478" s="28" t="s">
        <v>452</v>
      </c>
      <c r="G478" s="28">
        <v>129900</v>
      </c>
      <c r="H478" s="29" t="s">
        <v>42</v>
      </c>
      <c r="I478" s="33" t="s">
        <v>824</v>
      </c>
    </row>
    <row r="479" spans="1:9" s="251" customFormat="1" ht="15.75" customHeight="1">
      <c r="A479" s="52" t="s">
        <v>823</v>
      </c>
      <c r="B479" s="30" t="s">
        <v>125</v>
      </c>
      <c r="C479" s="34" t="s">
        <v>32</v>
      </c>
      <c r="D479" s="35">
        <v>9.8689999999999998</v>
      </c>
      <c r="E479" s="36"/>
      <c r="F479" s="28" t="s">
        <v>381</v>
      </c>
      <c r="G479" s="28">
        <v>135900</v>
      </c>
      <c r="H479" s="29" t="s">
        <v>37</v>
      </c>
      <c r="I479" s="33" t="s">
        <v>1568</v>
      </c>
    </row>
    <row r="480" spans="1:9" s="251" customFormat="1" ht="15.75" customHeight="1">
      <c r="A480" s="63" t="s">
        <v>823</v>
      </c>
      <c r="B480" s="30" t="s">
        <v>125</v>
      </c>
      <c r="C480" s="34" t="s">
        <v>32</v>
      </c>
      <c r="D480" s="35">
        <v>355</v>
      </c>
      <c r="E480" s="32">
        <v>17.463000000000001</v>
      </c>
      <c r="F480" s="28"/>
      <c r="G480" s="28">
        <v>149900</v>
      </c>
      <c r="H480" s="29" t="s">
        <v>37</v>
      </c>
      <c r="I480" s="33" t="s">
        <v>825</v>
      </c>
    </row>
    <row r="481" spans="1:9" s="248" customFormat="1" ht="15.75" customHeight="1">
      <c r="A481" s="29" t="s">
        <v>826</v>
      </c>
      <c r="B481" s="30" t="s">
        <v>125</v>
      </c>
      <c r="C481" s="45" t="s">
        <v>32</v>
      </c>
      <c r="D481" s="35">
        <v>0.20200000000000001</v>
      </c>
      <c r="E481" s="53"/>
      <c r="F481" s="28"/>
      <c r="G481" s="28">
        <v>159900</v>
      </c>
      <c r="H481" s="29" t="s">
        <v>37</v>
      </c>
      <c r="I481" s="33" t="s">
        <v>455</v>
      </c>
    </row>
    <row r="482" spans="1:9" s="248" customFormat="1" ht="15.75" customHeight="1">
      <c r="A482" s="29" t="s">
        <v>827</v>
      </c>
      <c r="B482" s="30" t="s">
        <v>125</v>
      </c>
      <c r="C482" s="45">
        <v>20</v>
      </c>
      <c r="D482" s="35">
        <v>0.40600000000000003</v>
      </c>
      <c r="E482" s="32"/>
      <c r="F482" s="28" t="s">
        <v>390</v>
      </c>
      <c r="G482" s="28">
        <v>119900</v>
      </c>
      <c r="H482" s="29" t="s">
        <v>42</v>
      </c>
      <c r="I482" s="33" t="s">
        <v>388</v>
      </c>
    </row>
    <row r="483" spans="1:9" s="248" customFormat="1" ht="15.75" customHeight="1">
      <c r="A483" s="29" t="s">
        <v>823</v>
      </c>
      <c r="B483" s="30" t="s">
        <v>125</v>
      </c>
      <c r="C483" s="34">
        <v>20</v>
      </c>
      <c r="D483" s="35">
        <v>1.6960000000000002</v>
      </c>
      <c r="E483" s="32"/>
      <c r="F483" s="28"/>
      <c r="G483" s="28">
        <v>129900</v>
      </c>
      <c r="H483" s="29" t="s">
        <v>37</v>
      </c>
      <c r="I483" s="33" t="s">
        <v>373</v>
      </c>
    </row>
    <row r="484" spans="1:9" s="251" customFormat="1" ht="15.75" customHeight="1">
      <c r="A484" s="57" t="s">
        <v>823</v>
      </c>
      <c r="B484" s="30" t="s">
        <v>125</v>
      </c>
      <c r="C484" s="34">
        <v>20</v>
      </c>
      <c r="D484" s="35">
        <v>467</v>
      </c>
      <c r="E484" s="32">
        <v>31.49</v>
      </c>
      <c r="F484" s="28"/>
      <c r="G484" s="28">
        <v>144900</v>
      </c>
      <c r="H484" s="29" t="s">
        <v>37</v>
      </c>
      <c r="I484" s="33" t="s">
        <v>828</v>
      </c>
    </row>
    <row r="485" spans="1:9" s="253" customFormat="1" ht="15.75" customHeight="1">
      <c r="A485" s="29" t="s">
        <v>827</v>
      </c>
      <c r="B485" s="30" t="s">
        <v>125</v>
      </c>
      <c r="C485" s="45" t="s">
        <v>254</v>
      </c>
      <c r="D485" s="35">
        <v>0.81900000000000006</v>
      </c>
      <c r="E485" s="35"/>
      <c r="F485" s="28"/>
      <c r="G485" s="28">
        <v>149900</v>
      </c>
      <c r="H485" s="29" t="s">
        <v>37</v>
      </c>
      <c r="I485" s="33" t="s">
        <v>829</v>
      </c>
    </row>
    <row r="486" spans="1:9" s="251" customFormat="1" ht="15.75" customHeight="1">
      <c r="A486" s="29" t="s">
        <v>830</v>
      </c>
      <c r="B486" s="30" t="s">
        <v>125</v>
      </c>
      <c r="C486" s="34" t="s">
        <v>32</v>
      </c>
      <c r="D486" s="35">
        <v>0.51600000000000001</v>
      </c>
      <c r="E486" s="53"/>
      <c r="F486" s="28" t="s">
        <v>41</v>
      </c>
      <c r="G486" s="28">
        <v>89900</v>
      </c>
      <c r="H486" s="29" t="s">
        <v>42</v>
      </c>
      <c r="I486" s="33" t="s">
        <v>831</v>
      </c>
    </row>
    <row r="487" spans="1:9" s="251" customFormat="1" ht="15.75" customHeight="1">
      <c r="A487" s="29" t="s">
        <v>832</v>
      </c>
      <c r="B487" s="30" t="s">
        <v>125</v>
      </c>
      <c r="C487" s="34">
        <v>20</v>
      </c>
      <c r="D487" s="35">
        <v>0.253</v>
      </c>
      <c r="E487" s="37"/>
      <c r="F487" s="28"/>
      <c r="G487" s="28">
        <v>139900</v>
      </c>
      <c r="H487" s="29" t="s">
        <v>37</v>
      </c>
      <c r="I487" s="33" t="s">
        <v>1569</v>
      </c>
    </row>
    <row r="488" spans="1:9" s="248" customFormat="1" ht="15.75" customHeight="1">
      <c r="A488" s="29" t="s">
        <v>833</v>
      </c>
      <c r="B488" s="30" t="s">
        <v>125</v>
      </c>
      <c r="C488" s="34" t="s">
        <v>32</v>
      </c>
      <c r="D488" s="35">
        <v>16.341000000000001</v>
      </c>
      <c r="E488" s="36"/>
      <c r="F488" s="28" t="s">
        <v>257</v>
      </c>
      <c r="G488" s="28">
        <v>129900</v>
      </c>
      <c r="H488" s="29" t="s">
        <v>37</v>
      </c>
      <c r="I488" s="33" t="s">
        <v>834</v>
      </c>
    </row>
    <row r="489" spans="1:9" s="248" customFormat="1" ht="15.75" customHeight="1">
      <c r="A489" s="29" t="s">
        <v>832</v>
      </c>
      <c r="B489" s="30" t="s">
        <v>125</v>
      </c>
      <c r="C489" s="45" t="s">
        <v>32</v>
      </c>
      <c r="D489" s="35">
        <v>2.13</v>
      </c>
      <c r="E489" s="32"/>
      <c r="F489" s="28" t="s">
        <v>257</v>
      </c>
      <c r="G489" s="28">
        <v>129900</v>
      </c>
      <c r="H489" s="29" t="s">
        <v>42</v>
      </c>
      <c r="I489" s="33" t="s">
        <v>1570</v>
      </c>
    </row>
    <row r="490" spans="1:9" s="248" customFormat="1" ht="15.75" customHeight="1">
      <c r="A490" s="52" t="s">
        <v>835</v>
      </c>
      <c r="B490" s="30" t="s">
        <v>125</v>
      </c>
      <c r="C490" s="45" t="s">
        <v>399</v>
      </c>
      <c r="D490" s="35">
        <v>0.26200000000000001</v>
      </c>
      <c r="E490" s="49"/>
      <c r="F490" s="28"/>
      <c r="G490" s="28">
        <v>139900</v>
      </c>
      <c r="H490" s="29" t="s">
        <v>42</v>
      </c>
      <c r="I490" s="33" t="s">
        <v>455</v>
      </c>
    </row>
    <row r="491" spans="1:9" s="251" customFormat="1" ht="15.75" customHeight="1">
      <c r="A491" s="29" t="s">
        <v>836</v>
      </c>
      <c r="B491" s="30" t="s">
        <v>125</v>
      </c>
      <c r="C491" s="34">
        <v>20</v>
      </c>
      <c r="D491" s="35">
        <v>0.17500000000000002</v>
      </c>
      <c r="E491" s="32"/>
      <c r="F491" s="28"/>
      <c r="G491" s="28">
        <v>39900</v>
      </c>
      <c r="H491" s="29" t="s">
        <v>37</v>
      </c>
      <c r="I491" s="33" t="s">
        <v>837</v>
      </c>
    </row>
    <row r="492" spans="1:9" s="248" customFormat="1" ht="15.75" customHeight="1">
      <c r="A492" s="29" t="s">
        <v>838</v>
      </c>
      <c r="B492" s="30" t="s">
        <v>125</v>
      </c>
      <c r="C492" s="45" t="s">
        <v>32</v>
      </c>
      <c r="D492" s="35">
        <v>0.55500000000000005</v>
      </c>
      <c r="E492" s="49"/>
      <c r="F492" s="28"/>
      <c r="G492" s="28">
        <v>99900</v>
      </c>
      <c r="H492" s="29" t="s">
        <v>37</v>
      </c>
      <c r="I492" s="33" t="s">
        <v>839</v>
      </c>
    </row>
    <row r="493" spans="1:9" s="248" customFormat="1" ht="15.75" customHeight="1">
      <c r="A493" s="29" t="s">
        <v>838</v>
      </c>
      <c r="B493" s="30" t="s">
        <v>125</v>
      </c>
      <c r="C493" s="34" t="s">
        <v>32</v>
      </c>
      <c r="D493" s="35">
        <v>3.387</v>
      </c>
      <c r="E493" s="53"/>
      <c r="F493" s="28" t="s">
        <v>553</v>
      </c>
      <c r="G493" s="28">
        <v>99900</v>
      </c>
      <c r="H493" s="29" t="s">
        <v>42</v>
      </c>
      <c r="I493" s="33" t="s">
        <v>1571</v>
      </c>
    </row>
    <row r="494" spans="1:9" s="248" customFormat="1" ht="15.75" customHeight="1">
      <c r="A494" s="29" t="s">
        <v>840</v>
      </c>
      <c r="B494" s="30" t="s">
        <v>125</v>
      </c>
      <c r="C494" s="45" t="s">
        <v>32</v>
      </c>
      <c r="D494" s="35">
        <v>0.30000000000000004</v>
      </c>
      <c r="E494" s="36"/>
      <c r="F494" s="28" t="s">
        <v>553</v>
      </c>
      <c r="G494" s="28">
        <v>99900</v>
      </c>
      <c r="H494" s="29" t="s">
        <v>42</v>
      </c>
      <c r="I494" s="33" t="s">
        <v>449</v>
      </c>
    </row>
    <row r="495" spans="1:9" s="248" customFormat="1" ht="15.75" customHeight="1">
      <c r="A495" s="29" t="s">
        <v>841</v>
      </c>
      <c r="B495" s="30" t="s">
        <v>125</v>
      </c>
      <c r="C495" s="34">
        <v>20</v>
      </c>
      <c r="D495" s="35">
        <v>3.6999999999999998E-2</v>
      </c>
      <c r="E495" s="32"/>
      <c r="F495" s="28" t="s">
        <v>842</v>
      </c>
      <c r="G495" s="28">
        <v>59900</v>
      </c>
      <c r="H495" s="29" t="s">
        <v>42</v>
      </c>
      <c r="I495" s="33" t="s">
        <v>843</v>
      </c>
    </row>
    <row r="496" spans="1:9" s="248" customFormat="1" ht="15.75" customHeight="1">
      <c r="A496" s="57" t="s">
        <v>844</v>
      </c>
      <c r="B496" s="30" t="s">
        <v>125</v>
      </c>
      <c r="C496" s="34">
        <v>20</v>
      </c>
      <c r="D496" s="35">
        <v>2.25</v>
      </c>
      <c r="E496" s="35">
        <v>88.727999999999994</v>
      </c>
      <c r="F496" s="28"/>
      <c r="G496" s="28">
        <v>149900</v>
      </c>
      <c r="H496" s="29" t="s">
        <v>37</v>
      </c>
      <c r="I496" s="33" t="s">
        <v>845</v>
      </c>
    </row>
    <row r="497" spans="1:9" s="248" customFormat="1" ht="15.75" customHeight="1">
      <c r="A497" s="29" t="s">
        <v>846</v>
      </c>
      <c r="B497" s="30" t="s">
        <v>125</v>
      </c>
      <c r="C497" s="45" t="s">
        <v>462</v>
      </c>
      <c r="D497" s="35">
        <v>6.79</v>
      </c>
      <c r="E497" s="36"/>
      <c r="F497" s="28"/>
      <c r="G497" s="28">
        <v>149900</v>
      </c>
      <c r="H497" s="29" t="s">
        <v>37</v>
      </c>
      <c r="I497" s="33" t="s">
        <v>847</v>
      </c>
    </row>
    <row r="498" spans="1:9" s="251" customFormat="1" ht="15.75" customHeight="1">
      <c r="A498" s="29" t="s">
        <v>848</v>
      </c>
      <c r="B498" s="30" t="s">
        <v>125</v>
      </c>
      <c r="C498" s="34" t="s">
        <v>32</v>
      </c>
      <c r="D498" s="35">
        <v>5.0179999999999998</v>
      </c>
      <c r="E498" s="37"/>
      <c r="F498" s="28" t="s">
        <v>390</v>
      </c>
      <c r="G498" s="28">
        <v>119900</v>
      </c>
      <c r="H498" s="29" t="s">
        <v>42</v>
      </c>
      <c r="I498" s="33" t="s">
        <v>1572</v>
      </c>
    </row>
    <row r="499" spans="1:9" s="248" customFormat="1" ht="15.75" customHeight="1">
      <c r="A499" s="29" t="s">
        <v>841</v>
      </c>
      <c r="B499" s="30" t="s">
        <v>125</v>
      </c>
      <c r="C499" s="34" t="s">
        <v>32</v>
      </c>
      <c r="D499" s="35"/>
      <c r="E499" s="36"/>
      <c r="F499" s="28" t="s">
        <v>381</v>
      </c>
      <c r="G499" s="28">
        <v>133900</v>
      </c>
      <c r="H499" s="29" t="s">
        <v>24</v>
      </c>
      <c r="I499" s="33" t="s">
        <v>1573</v>
      </c>
    </row>
    <row r="500" spans="1:9" s="248" customFormat="1" ht="15.75" customHeight="1">
      <c r="A500" s="57" t="s">
        <v>844</v>
      </c>
      <c r="B500" s="30" t="s">
        <v>125</v>
      </c>
      <c r="C500" s="34" t="s">
        <v>32</v>
      </c>
      <c r="D500" s="35">
        <v>91.683000000000007</v>
      </c>
      <c r="E500" s="32">
        <v>47.918999999999997</v>
      </c>
      <c r="F500" s="28" t="s">
        <v>372</v>
      </c>
      <c r="G500" s="28">
        <v>149900</v>
      </c>
      <c r="H500" s="29" t="s">
        <v>24</v>
      </c>
      <c r="I500" s="33" t="s">
        <v>849</v>
      </c>
    </row>
    <row r="501" spans="1:9" s="248" customFormat="1" ht="15.75" customHeight="1">
      <c r="A501" s="29" t="s">
        <v>848</v>
      </c>
      <c r="B501" s="30" t="s">
        <v>125</v>
      </c>
      <c r="C501" s="34" t="s">
        <v>399</v>
      </c>
      <c r="D501" s="35">
        <v>2.1920000000000002</v>
      </c>
      <c r="E501" s="48"/>
      <c r="F501" s="28"/>
      <c r="G501" s="28">
        <v>155900</v>
      </c>
      <c r="H501" s="29" t="s">
        <v>42</v>
      </c>
      <c r="I501" s="33" t="s">
        <v>850</v>
      </c>
    </row>
    <row r="502" spans="1:9" s="248" customFormat="1" ht="15.75" customHeight="1">
      <c r="A502" s="29" t="s">
        <v>851</v>
      </c>
      <c r="B502" s="30" t="s">
        <v>125</v>
      </c>
      <c r="C502" s="34" t="s">
        <v>399</v>
      </c>
      <c r="D502" s="35">
        <v>0.67</v>
      </c>
      <c r="E502" s="48"/>
      <c r="F502" s="28"/>
      <c r="G502" s="28">
        <v>169900</v>
      </c>
      <c r="H502" s="29" t="s">
        <v>42</v>
      </c>
      <c r="I502" s="33" t="s">
        <v>520</v>
      </c>
    </row>
    <row r="503" spans="1:9" s="248" customFormat="1" ht="15.75" customHeight="1">
      <c r="A503" s="57" t="s">
        <v>851</v>
      </c>
      <c r="B503" s="30" t="s">
        <v>148</v>
      </c>
      <c r="C503" s="34" t="s">
        <v>212</v>
      </c>
      <c r="D503" s="35">
        <v>9.3780000000000001</v>
      </c>
      <c r="E503" s="35"/>
      <c r="F503" s="28"/>
      <c r="G503" s="28">
        <v>188900</v>
      </c>
      <c r="H503" s="29" t="s">
        <v>37</v>
      </c>
      <c r="I503" s="33" t="s">
        <v>456</v>
      </c>
    </row>
    <row r="504" spans="1:9" s="248" customFormat="1" ht="15.75" customHeight="1">
      <c r="A504" s="29" t="s">
        <v>846</v>
      </c>
      <c r="B504" s="30" t="s">
        <v>125</v>
      </c>
      <c r="C504" s="45" t="s">
        <v>254</v>
      </c>
      <c r="D504" s="35">
        <v>7.4009999999999998</v>
      </c>
      <c r="E504" s="36"/>
      <c r="F504" s="28"/>
      <c r="G504" s="28">
        <v>149900</v>
      </c>
      <c r="H504" s="29" t="s">
        <v>37</v>
      </c>
      <c r="I504" s="33" t="s">
        <v>852</v>
      </c>
    </row>
    <row r="505" spans="1:9" s="248" customFormat="1" ht="15.75" customHeight="1">
      <c r="A505" s="29" t="s">
        <v>853</v>
      </c>
      <c r="B505" s="30" t="s">
        <v>125</v>
      </c>
      <c r="C505" s="34">
        <v>20</v>
      </c>
      <c r="D505" s="35"/>
      <c r="E505" s="32">
        <v>4.8150000000000004</v>
      </c>
      <c r="F505" s="28"/>
      <c r="G505" s="28">
        <v>144900</v>
      </c>
      <c r="H505" s="29" t="s">
        <v>37</v>
      </c>
      <c r="I505" s="33" t="s">
        <v>854</v>
      </c>
    </row>
    <row r="506" spans="1:9" s="248" customFormat="1" ht="15.75" customHeight="1">
      <c r="A506" s="29" t="s">
        <v>853</v>
      </c>
      <c r="B506" s="30" t="s">
        <v>125</v>
      </c>
      <c r="C506" s="34" t="s">
        <v>254</v>
      </c>
      <c r="D506" s="35">
        <v>0.32700000000000001</v>
      </c>
      <c r="E506" s="37"/>
      <c r="F506" s="28"/>
      <c r="G506" s="28">
        <v>149900</v>
      </c>
      <c r="H506" s="29" t="s">
        <v>37</v>
      </c>
      <c r="I506" s="33" t="s">
        <v>612</v>
      </c>
    </row>
    <row r="507" spans="1:9" s="248" customFormat="1" ht="15.75" customHeight="1">
      <c r="A507" s="29" t="s">
        <v>853</v>
      </c>
      <c r="B507" s="30" t="s">
        <v>125</v>
      </c>
      <c r="C507" s="34" t="s">
        <v>32</v>
      </c>
      <c r="D507" s="35">
        <v>0.30000000000000004</v>
      </c>
      <c r="E507" s="32"/>
      <c r="F507" s="28" t="s">
        <v>855</v>
      </c>
      <c r="G507" s="28">
        <v>109900</v>
      </c>
      <c r="H507" s="29" t="s">
        <v>42</v>
      </c>
      <c r="I507" s="33" t="s">
        <v>612</v>
      </c>
    </row>
    <row r="508" spans="1:9" s="248" customFormat="1" ht="15.75" customHeight="1">
      <c r="A508" s="29" t="s">
        <v>853</v>
      </c>
      <c r="B508" s="30" t="s">
        <v>125</v>
      </c>
      <c r="C508" s="34" t="s">
        <v>32</v>
      </c>
      <c r="D508" s="37">
        <v>2</v>
      </c>
      <c r="E508" s="32">
        <v>2.0099999999999998</v>
      </c>
      <c r="F508" s="28" t="s">
        <v>250</v>
      </c>
      <c r="G508" s="28">
        <v>155900</v>
      </c>
      <c r="H508" s="29" t="s">
        <v>24</v>
      </c>
      <c r="I508" s="33" t="s">
        <v>856</v>
      </c>
    </row>
    <row r="509" spans="1:9" s="248" customFormat="1" ht="15.75" customHeight="1">
      <c r="A509" s="29" t="s">
        <v>857</v>
      </c>
      <c r="B509" s="30" t="s">
        <v>148</v>
      </c>
      <c r="C509" s="34" t="s">
        <v>212</v>
      </c>
      <c r="D509" s="35">
        <v>4.53</v>
      </c>
      <c r="E509" s="32"/>
      <c r="F509" s="28"/>
      <c r="G509" s="28">
        <v>188900</v>
      </c>
      <c r="H509" s="29" t="s">
        <v>37</v>
      </c>
      <c r="I509" s="33" t="s">
        <v>858</v>
      </c>
    </row>
    <row r="510" spans="1:9" s="248" customFormat="1" ht="15.75" customHeight="1">
      <c r="A510" s="29" t="s">
        <v>859</v>
      </c>
      <c r="B510" s="30" t="s">
        <v>125</v>
      </c>
      <c r="C510" s="34"/>
      <c r="D510" s="35">
        <v>0.375</v>
      </c>
      <c r="E510" s="42"/>
      <c r="F510" s="28"/>
      <c r="G510" s="28">
        <v>39900</v>
      </c>
      <c r="H510" s="29" t="s">
        <v>37</v>
      </c>
      <c r="I510" s="33" t="s">
        <v>860</v>
      </c>
    </row>
    <row r="511" spans="1:9" s="251" customFormat="1" ht="15.75" customHeight="1">
      <c r="A511" s="38" t="s">
        <v>861</v>
      </c>
      <c r="B511" s="39" t="s">
        <v>125</v>
      </c>
      <c r="C511" s="40" t="s">
        <v>862</v>
      </c>
      <c r="D511" s="41">
        <v>1.613</v>
      </c>
      <c r="E511" s="36"/>
      <c r="F511" s="28" t="s">
        <v>863</v>
      </c>
      <c r="G511" s="28">
        <v>79900</v>
      </c>
      <c r="H511" s="29" t="s">
        <v>42</v>
      </c>
      <c r="I511" s="33" t="s">
        <v>864</v>
      </c>
    </row>
    <row r="512" spans="1:9" s="251" customFormat="1" ht="15.75" customHeight="1">
      <c r="A512" s="29" t="s">
        <v>865</v>
      </c>
      <c r="B512" s="30" t="s">
        <v>125</v>
      </c>
      <c r="C512" s="45" t="s">
        <v>862</v>
      </c>
      <c r="D512" s="35">
        <v>1.52</v>
      </c>
      <c r="E512" s="36"/>
      <c r="F512" s="28" t="s">
        <v>553</v>
      </c>
      <c r="G512" s="28">
        <v>99900</v>
      </c>
      <c r="H512" s="29" t="s">
        <v>42</v>
      </c>
      <c r="I512" s="33" t="s">
        <v>808</v>
      </c>
    </row>
    <row r="513" spans="1:9" s="248" customFormat="1" ht="15.75" customHeight="1">
      <c r="A513" s="38" t="s">
        <v>866</v>
      </c>
      <c r="B513" s="39" t="s">
        <v>125</v>
      </c>
      <c r="C513" s="40" t="s">
        <v>254</v>
      </c>
      <c r="D513" s="41">
        <v>1.5630000000000002</v>
      </c>
      <c r="E513" s="36"/>
      <c r="F513" s="28" t="s">
        <v>257</v>
      </c>
      <c r="G513" s="28">
        <v>129900</v>
      </c>
      <c r="H513" s="29" t="s">
        <v>42</v>
      </c>
      <c r="I513" s="33" t="s">
        <v>867</v>
      </c>
    </row>
    <row r="514" spans="1:9" s="248" customFormat="1" ht="15.75" customHeight="1">
      <c r="A514" s="38" t="s">
        <v>866</v>
      </c>
      <c r="B514" s="39" t="s">
        <v>125</v>
      </c>
      <c r="C514" s="40" t="s">
        <v>254</v>
      </c>
      <c r="D514" s="41">
        <v>2.2650000000000001</v>
      </c>
      <c r="E514" s="36"/>
      <c r="F514" s="28"/>
      <c r="G514" s="28">
        <v>139900</v>
      </c>
      <c r="H514" s="29" t="s">
        <v>37</v>
      </c>
      <c r="I514" s="33" t="s">
        <v>811</v>
      </c>
    </row>
    <row r="515" spans="1:9" s="251" customFormat="1" ht="15.75" customHeight="1">
      <c r="A515" s="57" t="s">
        <v>866</v>
      </c>
      <c r="B515" s="30" t="s">
        <v>125</v>
      </c>
      <c r="C515" s="34">
        <v>20</v>
      </c>
      <c r="D515" s="35">
        <v>141.58099999999999</v>
      </c>
      <c r="E515" s="42">
        <v>1.365</v>
      </c>
      <c r="F515" s="28">
        <v>144900</v>
      </c>
      <c r="G515" s="28">
        <v>149900</v>
      </c>
      <c r="H515" s="29" t="s">
        <v>37</v>
      </c>
      <c r="I515" s="33" t="s">
        <v>868</v>
      </c>
    </row>
    <row r="516" spans="1:9" s="251" customFormat="1" ht="15.75" customHeight="1">
      <c r="A516" s="57" t="s">
        <v>866</v>
      </c>
      <c r="B516" s="30" t="s">
        <v>125</v>
      </c>
      <c r="C516" s="45" t="s">
        <v>32</v>
      </c>
      <c r="D516" s="35">
        <v>108.42100000000001</v>
      </c>
      <c r="E516" s="32">
        <v>47.122999999999998</v>
      </c>
      <c r="F516" s="28"/>
      <c r="G516" s="28">
        <v>152900</v>
      </c>
      <c r="H516" s="29" t="s">
        <v>24</v>
      </c>
      <c r="I516" s="33" t="s">
        <v>869</v>
      </c>
    </row>
    <row r="517" spans="1:9" s="251" customFormat="1" ht="15.75" customHeight="1">
      <c r="A517" s="38" t="s">
        <v>866</v>
      </c>
      <c r="B517" s="39" t="s">
        <v>125</v>
      </c>
      <c r="C517" s="40" t="s">
        <v>32</v>
      </c>
      <c r="D517" s="41">
        <v>0.66</v>
      </c>
      <c r="E517" s="36"/>
      <c r="F517" s="28" t="s">
        <v>257</v>
      </c>
      <c r="G517" s="43">
        <v>129900</v>
      </c>
      <c r="H517" s="29" t="s">
        <v>42</v>
      </c>
      <c r="I517" s="33" t="s">
        <v>870</v>
      </c>
    </row>
    <row r="518" spans="1:9" s="251" customFormat="1" ht="15.75" customHeight="1">
      <c r="A518" s="38" t="s">
        <v>861</v>
      </c>
      <c r="B518" s="39" t="s">
        <v>125</v>
      </c>
      <c r="C518" s="40" t="s">
        <v>32</v>
      </c>
      <c r="D518" s="41">
        <v>3.133</v>
      </c>
      <c r="E518" s="36"/>
      <c r="F518" s="28" t="s">
        <v>553</v>
      </c>
      <c r="G518" s="28">
        <v>99900</v>
      </c>
      <c r="H518" s="29" t="s">
        <v>42</v>
      </c>
      <c r="I518" s="33" t="s">
        <v>871</v>
      </c>
    </row>
    <row r="519" spans="1:9" s="251" customFormat="1" ht="15.75" customHeight="1">
      <c r="A519" s="38" t="s">
        <v>866</v>
      </c>
      <c r="B519" s="39" t="s">
        <v>125</v>
      </c>
      <c r="C519" s="40" t="s">
        <v>462</v>
      </c>
      <c r="D519" s="41">
        <v>1.5630000000000002</v>
      </c>
      <c r="E519" s="36"/>
      <c r="F519" s="28" t="s">
        <v>257</v>
      </c>
      <c r="G519" s="28">
        <v>129900</v>
      </c>
      <c r="H519" s="29" t="s">
        <v>42</v>
      </c>
      <c r="I519" s="33" t="s">
        <v>867</v>
      </c>
    </row>
    <row r="520" spans="1:9" s="251" customFormat="1" ht="15.75" customHeight="1">
      <c r="A520" s="29" t="s">
        <v>872</v>
      </c>
      <c r="B520" s="30" t="s">
        <v>125</v>
      </c>
      <c r="C520" s="34" t="s">
        <v>399</v>
      </c>
      <c r="D520" s="35">
        <v>0.40400000000000003</v>
      </c>
      <c r="E520" s="49"/>
      <c r="F520" s="28"/>
      <c r="G520" s="28">
        <v>155900</v>
      </c>
      <c r="H520" s="29" t="s">
        <v>42</v>
      </c>
      <c r="I520" s="33" t="s">
        <v>873</v>
      </c>
    </row>
    <row r="521" spans="1:9" s="251" customFormat="1" ht="15.75" customHeight="1">
      <c r="A521" s="29" t="s">
        <v>872</v>
      </c>
      <c r="B521" s="30" t="s">
        <v>148</v>
      </c>
      <c r="C521" s="34" t="s">
        <v>212</v>
      </c>
      <c r="D521" s="35">
        <v>31.033000000000001</v>
      </c>
      <c r="E521" s="35"/>
      <c r="F521" s="28"/>
      <c r="G521" s="28">
        <v>188900</v>
      </c>
      <c r="H521" s="29" t="s">
        <v>37</v>
      </c>
      <c r="I521" s="33" t="s">
        <v>874</v>
      </c>
    </row>
    <row r="522" spans="1:9" s="251" customFormat="1" ht="15.75" customHeight="1">
      <c r="A522" s="29" t="s">
        <v>875</v>
      </c>
      <c r="B522" s="30" t="s">
        <v>125</v>
      </c>
      <c r="C522" s="34">
        <v>20</v>
      </c>
      <c r="D522" s="35">
        <v>0.36399999999999999</v>
      </c>
      <c r="E522" s="32">
        <v>1.39</v>
      </c>
      <c r="F522" s="28"/>
      <c r="G522" s="28">
        <v>138900</v>
      </c>
      <c r="H522" s="29" t="s">
        <v>24</v>
      </c>
      <c r="I522" s="33" t="s">
        <v>876</v>
      </c>
    </row>
    <row r="523" spans="1:9" s="251" customFormat="1" ht="15.75" customHeight="1">
      <c r="A523" s="29" t="s">
        <v>877</v>
      </c>
      <c r="B523" s="30" t="s">
        <v>125</v>
      </c>
      <c r="C523" s="45" t="s">
        <v>32</v>
      </c>
      <c r="D523" s="32">
        <v>11.705</v>
      </c>
      <c r="E523" s="36">
        <v>15.802</v>
      </c>
      <c r="F523" s="28" t="s">
        <v>381</v>
      </c>
      <c r="G523" s="43">
        <v>139900</v>
      </c>
      <c r="H523" s="29" t="s">
        <v>24</v>
      </c>
      <c r="I523" s="33" t="s">
        <v>1574</v>
      </c>
    </row>
    <row r="524" spans="1:9" s="251" customFormat="1" ht="15.75" customHeight="1">
      <c r="A524" s="29" t="s">
        <v>877</v>
      </c>
      <c r="B524" s="30" t="s">
        <v>125</v>
      </c>
      <c r="C524" s="45" t="s">
        <v>32</v>
      </c>
      <c r="D524" s="32">
        <v>7.7439999999999998</v>
      </c>
      <c r="E524" s="36"/>
      <c r="F524" s="28" t="s">
        <v>257</v>
      </c>
      <c r="G524" s="43">
        <v>129900</v>
      </c>
      <c r="H524" s="29" t="s">
        <v>42</v>
      </c>
      <c r="I524" s="33" t="s">
        <v>878</v>
      </c>
    </row>
    <row r="525" spans="1:9" s="255" customFormat="1" ht="15.75" customHeight="1">
      <c r="A525" s="38" t="s">
        <v>879</v>
      </c>
      <c r="B525" s="39" t="s">
        <v>125</v>
      </c>
      <c r="C525" s="40" t="s">
        <v>32</v>
      </c>
      <c r="D525" s="41">
        <v>7.4870000000000001</v>
      </c>
      <c r="E525" s="35"/>
      <c r="F525" s="28" t="s">
        <v>863</v>
      </c>
      <c r="G525" s="28">
        <v>79900</v>
      </c>
      <c r="H525" s="29" t="s">
        <v>42</v>
      </c>
      <c r="I525" s="33" t="s">
        <v>880</v>
      </c>
    </row>
    <row r="526" spans="1:9" s="251" customFormat="1" ht="15.75" customHeight="1">
      <c r="A526" s="38" t="s">
        <v>879</v>
      </c>
      <c r="B526" s="39" t="s">
        <v>125</v>
      </c>
      <c r="C526" s="40" t="s">
        <v>32</v>
      </c>
      <c r="D526" s="41">
        <v>4.7409999999999997</v>
      </c>
      <c r="E526" s="35">
        <v>15</v>
      </c>
      <c r="F526" s="28"/>
      <c r="G526" s="28">
        <v>89900</v>
      </c>
      <c r="H526" s="29" t="s">
        <v>37</v>
      </c>
      <c r="I526" s="33" t="s">
        <v>881</v>
      </c>
    </row>
    <row r="527" spans="1:9" s="248" customFormat="1" ht="15.75" customHeight="1">
      <c r="A527" s="38" t="s">
        <v>882</v>
      </c>
      <c r="B527" s="39" t="s">
        <v>138</v>
      </c>
      <c r="C527" s="40" t="s">
        <v>212</v>
      </c>
      <c r="D527" s="41"/>
      <c r="E527" s="35">
        <v>3.07</v>
      </c>
      <c r="F527" s="28"/>
      <c r="G527" s="28">
        <v>159900</v>
      </c>
      <c r="H527" s="29" t="s">
        <v>46</v>
      </c>
      <c r="I527" s="33" t="s">
        <v>883</v>
      </c>
    </row>
    <row r="528" spans="1:9" s="248" customFormat="1" ht="15.75" customHeight="1">
      <c r="A528" s="57" t="s">
        <v>884</v>
      </c>
      <c r="B528" s="30" t="s">
        <v>125</v>
      </c>
      <c r="C528" s="34" t="s">
        <v>399</v>
      </c>
      <c r="D528" s="35">
        <v>99.212999999999994</v>
      </c>
      <c r="E528" s="35">
        <v>5.585</v>
      </c>
      <c r="F528" s="28">
        <v>189900</v>
      </c>
      <c r="G528" s="28">
        <v>199900</v>
      </c>
      <c r="H528" s="29" t="s">
        <v>24</v>
      </c>
      <c r="I528" s="33" t="s">
        <v>885</v>
      </c>
    </row>
    <row r="529" spans="1:9" s="251" customFormat="1" ht="15.75" customHeight="1">
      <c r="A529" s="29" t="s">
        <v>886</v>
      </c>
      <c r="B529" s="30" t="s">
        <v>125</v>
      </c>
      <c r="C529" s="34">
        <v>10</v>
      </c>
      <c r="D529" s="35"/>
      <c r="E529" s="32">
        <v>0.75</v>
      </c>
      <c r="F529" s="28">
        <v>133900</v>
      </c>
      <c r="G529" s="28">
        <v>139900</v>
      </c>
      <c r="H529" s="29" t="s">
        <v>60</v>
      </c>
      <c r="I529" s="33" t="s">
        <v>887</v>
      </c>
    </row>
    <row r="530" spans="1:9" s="251" customFormat="1" ht="15.75" customHeight="1">
      <c r="A530" s="29" t="s">
        <v>886</v>
      </c>
      <c r="B530" s="30" t="s">
        <v>125</v>
      </c>
      <c r="C530" s="45" t="s">
        <v>32</v>
      </c>
      <c r="D530" s="35">
        <v>20.138000000000002</v>
      </c>
      <c r="E530" s="36"/>
      <c r="F530" s="28"/>
      <c r="G530" s="54">
        <v>149900</v>
      </c>
      <c r="H530" s="29" t="s">
        <v>24</v>
      </c>
      <c r="I530" s="33" t="s">
        <v>888</v>
      </c>
    </row>
    <row r="531" spans="1:9" s="248" customFormat="1" ht="15.75" customHeight="1">
      <c r="A531" s="38" t="s">
        <v>889</v>
      </c>
      <c r="B531" s="39" t="s">
        <v>125</v>
      </c>
      <c r="C531" s="40" t="s">
        <v>32</v>
      </c>
      <c r="D531" s="41">
        <v>22.341000000000001</v>
      </c>
      <c r="E531" s="35"/>
      <c r="F531" s="28" t="s">
        <v>890</v>
      </c>
      <c r="G531" s="28">
        <v>89900</v>
      </c>
      <c r="H531" s="29" t="s">
        <v>37</v>
      </c>
      <c r="I531" s="33" t="s">
        <v>891</v>
      </c>
    </row>
    <row r="532" spans="1:9" s="248" customFormat="1" ht="15.75" customHeight="1">
      <c r="A532" s="29" t="s">
        <v>892</v>
      </c>
      <c r="B532" s="30" t="s">
        <v>125</v>
      </c>
      <c r="C532" s="34">
        <v>20</v>
      </c>
      <c r="D532" s="35">
        <v>8.0609999999999999</v>
      </c>
      <c r="E532" s="36"/>
      <c r="F532" s="28" t="s">
        <v>257</v>
      </c>
      <c r="G532" s="28">
        <v>129900</v>
      </c>
      <c r="H532" s="29" t="s">
        <v>24</v>
      </c>
      <c r="I532" s="33" t="s">
        <v>893</v>
      </c>
    </row>
    <row r="533" spans="1:9" s="248" customFormat="1" ht="15.75" customHeight="1">
      <c r="A533" s="29" t="s">
        <v>894</v>
      </c>
      <c r="B533" s="30" t="s">
        <v>125</v>
      </c>
      <c r="C533" s="34" t="s">
        <v>895</v>
      </c>
      <c r="D533" s="35"/>
      <c r="E533" s="35">
        <v>0.27500000000000002</v>
      </c>
      <c r="F533" s="28"/>
      <c r="G533" s="28">
        <v>139900</v>
      </c>
      <c r="H533" s="29" t="s">
        <v>60</v>
      </c>
      <c r="I533" s="33" t="s">
        <v>896</v>
      </c>
    </row>
    <row r="534" spans="1:9" s="251" customFormat="1" ht="15.75" customHeight="1">
      <c r="A534" s="38" t="s">
        <v>897</v>
      </c>
      <c r="B534" s="39" t="s">
        <v>125</v>
      </c>
      <c r="C534" s="40" t="s">
        <v>32</v>
      </c>
      <c r="D534" s="41">
        <v>5.07</v>
      </c>
      <c r="E534" s="35">
        <v>2.431</v>
      </c>
      <c r="F534" s="28" t="s">
        <v>890</v>
      </c>
      <c r="G534" s="28">
        <v>89900</v>
      </c>
      <c r="H534" s="29" t="s">
        <v>37</v>
      </c>
      <c r="I534" s="33" t="s">
        <v>1575</v>
      </c>
    </row>
    <row r="535" spans="1:9" s="251" customFormat="1" ht="15.75" customHeight="1">
      <c r="A535" s="52" t="s">
        <v>898</v>
      </c>
      <c r="B535" s="30" t="s">
        <v>125</v>
      </c>
      <c r="C535" s="45" t="s">
        <v>32</v>
      </c>
      <c r="D535" s="36">
        <v>9.7710000000000008</v>
      </c>
      <c r="E535" s="32"/>
      <c r="F535" s="28" t="s">
        <v>381</v>
      </c>
      <c r="G535" s="28">
        <v>133900</v>
      </c>
      <c r="H535" s="29" t="s">
        <v>37</v>
      </c>
      <c r="I535" s="33" t="s">
        <v>899</v>
      </c>
    </row>
    <row r="536" spans="1:9" s="251" customFormat="1" ht="15.75" customHeight="1">
      <c r="A536" s="52" t="s">
        <v>900</v>
      </c>
      <c r="B536" s="30" t="s">
        <v>148</v>
      </c>
      <c r="C536" s="45" t="s">
        <v>901</v>
      </c>
      <c r="D536" s="32"/>
      <c r="E536" s="32">
        <v>6.65</v>
      </c>
      <c r="F536" s="28"/>
      <c r="G536" s="28">
        <v>177900</v>
      </c>
      <c r="H536" s="29" t="s">
        <v>60</v>
      </c>
      <c r="I536" s="33" t="s">
        <v>902</v>
      </c>
    </row>
    <row r="537" spans="1:9" s="251" customFormat="1" ht="15.75" customHeight="1">
      <c r="A537" s="29" t="s">
        <v>892</v>
      </c>
      <c r="B537" s="30" t="s">
        <v>125</v>
      </c>
      <c r="C537" s="34" t="s">
        <v>462</v>
      </c>
      <c r="D537" s="35">
        <v>4.859</v>
      </c>
      <c r="E537" s="36"/>
      <c r="F537" s="28"/>
      <c r="G537" s="28">
        <v>149900</v>
      </c>
      <c r="H537" s="29" t="s">
        <v>24</v>
      </c>
      <c r="I537" s="33" t="s">
        <v>903</v>
      </c>
    </row>
    <row r="538" spans="1:9" s="251" customFormat="1" ht="15.75" customHeight="1">
      <c r="A538" s="29" t="s">
        <v>904</v>
      </c>
      <c r="B538" s="30" t="s">
        <v>125</v>
      </c>
      <c r="C538" s="34" t="s">
        <v>462</v>
      </c>
      <c r="D538" s="35">
        <v>3.202</v>
      </c>
      <c r="E538" s="36"/>
      <c r="F538" s="28"/>
      <c r="G538" s="28">
        <v>149900</v>
      </c>
      <c r="H538" s="29" t="s">
        <v>24</v>
      </c>
      <c r="I538" s="33" t="s">
        <v>905</v>
      </c>
    </row>
    <row r="539" spans="1:9" s="251" customFormat="1" ht="15.75" customHeight="1">
      <c r="A539" s="29" t="s">
        <v>904</v>
      </c>
      <c r="B539" s="30" t="s">
        <v>125</v>
      </c>
      <c r="C539" s="34">
        <v>20</v>
      </c>
      <c r="D539" s="35">
        <v>8.52</v>
      </c>
      <c r="E539" s="36"/>
      <c r="F539" s="28" t="s">
        <v>257</v>
      </c>
      <c r="G539" s="28">
        <v>129900</v>
      </c>
      <c r="H539" s="29" t="s">
        <v>24</v>
      </c>
      <c r="I539" s="33" t="s">
        <v>906</v>
      </c>
    </row>
    <row r="540" spans="1:9" s="251" customFormat="1" ht="15.75" customHeight="1">
      <c r="A540" s="52" t="s">
        <v>907</v>
      </c>
      <c r="B540" s="30" t="s">
        <v>125</v>
      </c>
      <c r="C540" s="45" t="s">
        <v>32</v>
      </c>
      <c r="D540" s="32">
        <v>8.3789999999999996</v>
      </c>
      <c r="E540" s="32"/>
      <c r="F540" s="28"/>
      <c r="G540" s="28">
        <v>129900</v>
      </c>
      <c r="H540" s="29" t="s">
        <v>37</v>
      </c>
      <c r="I540" s="33" t="s">
        <v>1576</v>
      </c>
    </row>
    <row r="541" spans="1:9" s="251" customFormat="1" ht="15.75" customHeight="1">
      <c r="A541" s="29" t="s">
        <v>904</v>
      </c>
      <c r="B541" s="30" t="s">
        <v>125</v>
      </c>
      <c r="C541" s="34" t="s">
        <v>254</v>
      </c>
      <c r="D541" s="35">
        <v>8.5120000000000005</v>
      </c>
      <c r="E541" s="36"/>
      <c r="F541" s="28"/>
      <c r="G541" s="28">
        <v>149900</v>
      </c>
      <c r="H541" s="29" t="s">
        <v>24</v>
      </c>
      <c r="I541" s="33" t="s">
        <v>908</v>
      </c>
    </row>
    <row r="542" spans="1:9" s="251" customFormat="1" ht="15.75" customHeight="1">
      <c r="A542" s="29" t="s">
        <v>909</v>
      </c>
      <c r="B542" s="30" t="s">
        <v>125</v>
      </c>
      <c r="C542" s="34" t="s">
        <v>32</v>
      </c>
      <c r="D542" s="35">
        <v>8.86</v>
      </c>
      <c r="E542" s="36">
        <v>2.5540000000000003</v>
      </c>
      <c r="F542" s="28" t="s">
        <v>381</v>
      </c>
      <c r="G542" s="28">
        <v>133900</v>
      </c>
      <c r="H542" s="29" t="s">
        <v>24</v>
      </c>
      <c r="I542" s="33" t="s">
        <v>1577</v>
      </c>
    </row>
    <row r="543" spans="1:9" s="251" customFormat="1" ht="15.75" customHeight="1">
      <c r="A543" s="29" t="s">
        <v>910</v>
      </c>
      <c r="B543" s="30" t="s">
        <v>125</v>
      </c>
      <c r="C543" s="34" t="s">
        <v>462</v>
      </c>
      <c r="D543" s="37">
        <v>4.5209999999999999</v>
      </c>
      <c r="E543" s="36"/>
      <c r="F543" s="28" t="s">
        <v>257</v>
      </c>
      <c r="G543" s="28">
        <v>129900</v>
      </c>
      <c r="H543" s="29" t="s">
        <v>24</v>
      </c>
      <c r="I543" s="33" t="s">
        <v>911</v>
      </c>
    </row>
    <row r="544" spans="1:9" s="251" customFormat="1" ht="15.75" customHeight="1">
      <c r="A544" s="29" t="s">
        <v>912</v>
      </c>
      <c r="B544" s="30" t="s">
        <v>125</v>
      </c>
      <c r="C544" s="45" t="s">
        <v>32</v>
      </c>
      <c r="D544" s="35">
        <v>2.6259999999999999</v>
      </c>
      <c r="E544" s="32"/>
      <c r="F544" s="28" t="s">
        <v>812</v>
      </c>
      <c r="G544" s="54">
        <v>99900</v>
      </c>
      <c r="H544" s="29" t="s">
        <v>24</v>
      </c>
      <c r="I544" s="33" t="s">
        <v>913</v>
      </c>
    </row>
    <row r="545" spans="1:9" s="251" customFormat="1" ht="15.75" customHeight="1">
      <c r="A545" s="29" t="s">
        <v>914</v>
      </c>
      <c r="B545" s="30" t="s">
        <v>138</v>
      </c>
      <c r="C545" s="45">
        <v>20</v>
      </c>
      <c r="D545" s="35">
        <v>0.1</v>
      </c>
      <c r="E545" s="32"/>
      <c r="F545" s="28"/>
      <c r="G545" s="54">
        <v>159900</v>
      </c>
      <c r="H545" s="29" t="s">
        <v>46</v>
      </c>
      <c r="I545" s="33">
        <v>1.35</v>
      </c>
    </row>
    <row r="546" spans="1:9" s="251" customFormat="1" ht="15.75" customHeight="1">
      <c r="A546" s="29" t="s">
        <v>915</v>
      </c>
      <c r="B546" s="30" t="s">
        <v>125</v>
      </c>
      <c r="C546" s="45">
        <v>20</v>
      </c>
      <c r="D546" s="32">
        <v>0.95</v>
      </c>
      <c r="E546" s="32"/>
      <c r="F546" s="28"/>
      <c r="G546" s="28">
        <v>129900</v>
      </c>
      <c r="H546" s="29" t="s">
        <v>24</v>
      </c>
      <c r="I546" s="33" t="s">
        <v>916</v>
      </c>
    </row>
    <row r="547" spans="1:9" s="251" customFormat="1" ht="15.75" customHeight="1">
      <c r="A547" s="52" t="s">
        <v>917</v>
      </c>
      <c r="B547" s="30" t="s">
        <v>125</v>
      </c>
      <c r="C547" s="45">
        <v>20</v>
      </c>
      <c r="D547" s="35">
        <v>0.58499999999999996</v>
      </c>
      <c r="E547" s="32"/>
      <c r="F547" s="28"/>
      <c r="G547" s="28">
        <v>39900</v>
      </c>
      <c r="H547" s="29" t="s">
        <v>37</v>
      </c>
      <c r="I547" s="33" t="s">
        <v>918</v>
      </c>
    </row>
    <row r="548" spans="1:9" s="248" customFormat="1" ht="15.75" customHeight="1">
      <c r="A548" s="63" t="s">
        <v>919</v>
      </c>
      <c r="B548" s="30" t="s">
        <v>148</v>
      </c>
      <c r="C548" s="45">
        <v>20</v>
      </c>
      <c r="D548" s="35"/>
      <c r="E548" s="32">
        <v>1.212</v>
      </c>
      <c r="F548" s="28"/>
      <c r="G548" s="28">
        <v>149900</v>
      </c>
      <c r="H548" s="29" t="s">
        <v>37</v>
      </c>
      <c r="I548" s="33" t="s">
        <v>920</v>
      </c>
    </row>
    <row r="549" spans="1:9" s="251" customFormat="1" ht="15.75" customHeight="1">
      <c r="A549" s="29" t="s">
        <v>921</v>
      </c>
      <c r="B549" s="30" t="s">
        <v>125</v>
      </c>
      <c r="C549" s="34">
        <v>10</v>
      </c>
      <c r="D549" s="35">
        <v>0.18</v>
      </c>
      <c r="E549" s="69"/>
      <c r="F549" s="28" t="s">
        <v>863</v>
      </c>
      <c r="G549" s="28">
        <v>79900</v>
      </c>
      <c r="H549" s="29" t="s">
        <v>42</v>
      </c>
      <c r="I549" s="33" t="s">
        <v>922</v>
      </c>
    </row>
    <row r="550" spans="1:9" s="251" customFormat="1" ht="15.75" customHeight="1">
      <c r="A550" s="29" t="s">
        <v>923</v>
      </c>
      <c r="B550" s="30" t="s">
        <v>125</v>
      </c>
      <c r="C550" s="34">
        <v>20</v>
      </c>
      <c r="D550" s="36">
        <v>0.83100000000000007</v>
      </c>
      <c r="E550" s="36"/>
      <c r="F550" s="28"/>
      <c r="G550" s="28">
        <v>119900</v>
      </c>
      <c r="H550" s="29" t="s">
        <v>24</v>
      </c>
      <c r="I550" s="33" t="s">
        <v>924</v>
      </c>
    </row>
    <row r="551" spans="1:9" s="248" customFormat="1" ht="15.75" customHeight="1">
      <c r="A551" s="29" t="s">
        <v>923</v>
      </c>
      <c r="B551" s="30" t="s">
        <v>125</v>
      </c>
      <c r="C551" s="51" t="s">
        <v>104</v>
      </c>
      <c r="D551" s="35"/>
      <c r="E551" s="32">
        <v>8.125</v>
      </c>
      <c r="F551" s="28"/>
      <c r="G551" s="28">
        <v>149900</v>
      </c>
      <c r="H551" s="29" t="s">
        <v>60</v>
      </c>
      <c r="I551" s="33" t="s">
        <v>925</v>
      </c>
    </row>
    <row r="552" spans="1:9" s="248" customFormat="1" ht="15.75" customHeight="1">
      <c r="A552" s="29" t="s">
        <v>926</v>
      </c>
      <c r="B552" s="30" t="s">
        <v>148</v>
      </c>
      <c r="C552" s="51" t="s">
        <v>104</v>
      </c>
      <c r="D552" s="35"/>
      <c r="E552" s="32">
        <v>0.72499999999999998</v>
      </c>
      <c r="F552" s="28"/>
      <c r="G552" s="28">
        <v>149900</v>
      </c>
      <c r="H552" s="29" t="s">
        <v>60</v>
      </c>
      <c r="I552" s="33" t="s">
        <v>927</v>
      </c>
    </row>
    <row r="553" spans="1:9" s="248" customFormat="1" ht="15.75" customHeight="1">
      <c r="A553" s="29" t="s">
        <v>926</v>
      </c>
      <c r="B553" s="30" t="s">
        <v>138</v>
      </c>
      <c r="C553" s="51" t="s">
        <v>32</v>
      </c>
      <c r="D553" s="35"/>
      <c r="E553" s="32">
        <v>0.1</v>
      </c>
      <c r="F553" s="28"/>
      <c r="G553" s="28">
        <v>149900</v>
      </c>
      <c r="H553" s="29" t="s">
        <v>46</v>
      </c>
      <c r="I553" s="33" t="s">
        <v>928</v>
      </c>
    </row>
    <row r="554" spans="1:9" s="248" customFormat="1" ht="15.75" customHeight="1">
      <c r="A554" s="29" t="s">
        <v>926</v>
      </c>
      <c r="B554" s="30" t="s">
        <v>125</v>
      </c>
      <c r="C554" s="34" t="s">
        <v>399</v>
      </c>
      <c r="D554" s="32"/>
      <c r="E554" s="32">
        <v>1.67</v>
      </c>
      <c r="F554" s="28"/>
      <c r="G554" s="28">
        <v>146900</v>
      </c>
      <c r="H554" s="29" t="s">
        <v>46</v>
      </c>
      <c r="I554" s="33" t="s">
        <v>929</v>
      </c>
    </row>
    <row r="555" spans="1:9" s="248" customFormat="1" ht="15.75" customHeight="1">
      <c r="A555" s="29" t="s">
        <v>926</v>
      </c>
      <c r="B555" s="30" t="s">
        <v>125</v>
      </c>
      <c r="C555" s="34" t="s">
        <v>533</v>
      </c>
      <c r="D555" s="35">
        <v>0.48299999999999998</v>
      </c>
      <c r="E555" s="53"/>
      <c r="F555" s="28" t="s">
        <v>930</v>
      </c>
      <c r="G555" s="28">
        <v>139900</v>
      </c>
      <c r="H555" s="29" t="s">
        <v>42</v>
      </c>
      <c r="I555" s="33" t="s">
        <v>931</v>
      </c>
    </row>
    <row r="556" spans="1:9" s="248" customFormat="1" ht="15.75" customHeight="1">
      <c r="A556" s="29" t="s">
        <v>932</v>
      </c>
      <c r="B556" s="30" t="s">
        <v>125</v>
      </c>
      <c r="C556" s="34" t="s">
        <v>399</v>
      </c>
      <c r="D556" s="35">
        <v>0.34400000000000003</v>
      </c>
      <c r="E556" s="72"/>
      <c r="F556" s="28"/>
      <c r="G556" s="28">
        <v>99900</v>
      </c>
      <c r="H556" s="29" t="s">
        <v>37</v>
      </c>
      <c r="I556" s="33" t="s">
        <v>933</v>
      </c>
    </row>
    <row r="557" spans="1:9" s="248" customFormat="1" ht="15.75" customHeight="1">
      <c r="A557" s="57" t="s">
        <v>934</v>
      </c>
      <c r="B557" s="30" t="s">
        <v>125</v>
      </c>
      <c r="C557" s="51" t="s">
        <v>32</v>
      </c>
      <c r="D557" s="35"/>
      <c r="E557" s="32">
        <v>51.7</v>
      </c>
      <c r="F557" s="28"/>
      <c r="G557" s="28">
        <v>139900</v>
      </c>
      <c r="H557" s="29" t="s">
        <v>37</v>
      </c>
      <c r="I557" s="33" t="s">
        <v>1522</v>
      </c>
    </row>
    <row r="558" spans="1:9" s="248" customFormat="1" ht="15.75" customHeight="1">
      <c r="A558" s="29" t="s">
        <v>934</v>
      </c>
      <c r="B558" s="30" t="s">
        <v>125</v>
      </c>
      <c r="C558" s="34" t="s">
        <v>32</v>
      </c>
      <c r="D558" s="32">
        <v>0.623</v>
      </c>
      <c r="E558" s="36"/>
      <c r="F558" s="28" t="s">
        <v>433</v>
      </c>
      <c r="G558" s="28">
        <v>109900</v>
      </c>
      <c r="H558" s="29" t="s">
        <v>42</v>
      </c>
      <c r="I558" s="33" t="s">
        <v>935</v>
      </c>
    </row>
    <row r="559" spans="1:9" s="248" customFormat="1" ht="15.75" customHeight="1">
      <c r="A559" s="29" t="s">
        <v>934</v>
      </c>
      <c r="B559" s="30" t="s">
        <v>125</v>
      </c>
      <c r="C559" s="34" t="s">
        <v>533</v>
      </c>
      <c r="D559" s="35">
        <v>0.54</v>
      </c>
      <c r="E559" s="32"/>
      <c r="F559" s="28" t="s">
        <v>930</v>
      </c>
      <c r="G559" s="28">
        <v>139900</v>
      </c>
      <c r="H559" s="29" t="s">
        <v>42</v>
      </c>
      <c r="I559" s="33" t="s">
        <v>936</v>
      </c>
    </row>
    <row r="560" spans="1:9" s="251" customFormat="1" ht="15.75" customHeight="1">
      <c r="A560" s="29" t="s">
        <v>937</v>
      </c>
      <c r="B560" s="30" t="s">
        <v>125</v>
      </c>
      <c r="C560" s="34">
        <v>10</v>
      </c>
      <c r="D560" s="35">
        <v>0.35</v>
      </c>
      <c r="E560" s="72"/>
      <c r="F560" s="28"/>
      <c r="G560" s="28">
        <v>99900</v>
      </c>
      <c r="H560" s="29" t="s">
        <v>37</v>
      </c>
      <c r="I560" s="33" t="s">
        <v>933</v>
      </c>
    </row>
    <row r="561" spans="1:9" s="248" customFormat="1" ht="15.75" customHeight="1">
      <c r="A561" s="29" t="s">
        <v>937</v>
      </c>
      <c r="B561" s="30" t="s">
        <v>125</v>
      </c>
      <c r="C561" s="34">
        <v>10</v>
      </c>
      <c r="D561" s="32">
        <v>0.623</v>
      </c>
      <c r="E561" s="36"/>
      <c r="F561" s="28" t="s">
        <v>553</v>
      </c>
      <c r="G561" s="28">
        <v>99900</v>
      </c>
      <c r="H561" s="29" t="s">
        <v>42</v>
      </c>
      <c r="I561" s="33" t="s">
        <v>938</v>
      </c>
    </row>
    <row r="562" spans="1:9" s="248" customFormat="1" ht="15.75" customHeight="1">
      <c r="A562" s="29" t="s">
        <v>939</v>
      </c>
      <c r="B562" s="30" t="s">
        <v>125</v>
      </c>
      <c r="C562" s="34" t="s">
        <v>32</v>
      </c>
      <c r="D562" s="32">
        <v>0.32800000000000001</v>
      </c>
      <c r="E562" s="36"/>
      <c r="F562" s="28"/>
      <c r="G562" s="28">
        <v>109900</v>
      </c>
      <c r="H562" s="29" t="s">
        <v>42</v>
      </c>
      <c r="I562" s="33" t="s">
        <v>612</v>
      </c>
    </row>
    <row r="563" spans="1:9" s="248" customFormat="1" ht="15.75" customHeight="1">
      <c r="A563" s="29" t="s">
        <v>939</v>
      </c>
      <c r="B563" s="30" t="s">
        <v>125</v>
      </c>
      <c r="C563" s="34" t="s">
        <v>32</v>
      </c>
      <c r="D563" s="32">
        <v>0.23</v>
      </c>
      <c r="E563" s="32"/>
      <c r="F563" s="28"/>
      <c r="G563" s="28">
        <v>166900</v>
      </c>
      <c r="H563" s="29" t="s">
        <v>46</v>
      </c>
      <c r="I563" s="33" t="s">
        <v>940</v>
      </c>
    </row>
    <row r="564" spans="1:9" s="248" customFormat="1" ht="15.75" customHeight="1">
      <c r="A564" s="29" t="s">
        <v>939</v>
      </c>
      <c r="B564" s="30" t="s">
        <v>125</v>
      </c>
      <c r="C564" s="51" t="s">
        <v>538</v>
      </c>
      <c r="D564" s="35"/>
      <c r="E564" s="32">
        <v>0.28999999999999998</v>
      </c>
      <c r="F564" s="28"/>
      <c r="G564" s="28">
        <v>149900</v>
      </c>
      <c r="H564" s="29" t="s">
        <v>60</v>
      </c>
      <c r="I564" s="33" t="s">
        <v>941</v>
      </c>
    </row>
    <row r="565" spans="1:9" s="248" customFormat="1" ht="15.75" customHeight="1">
      <c r="A565" s="29" t="s">
        <v>939</v>
      </c>
      <c r="B565" s="30" t="s">
        <v>148</v>
      </c>
      <c r="C565" s="51" t="s">
        <v>212</v>
      </c>
      <c r="D565" s="35">
        <v>4.7869999999999999</v>
      </c>
      <c r="E565" s="32">
        <v>0.85</v>
      </c>
      <c r="F565" s="28"/>
      <c r="G565" s="28">
        <v>165900</v>
      </c>
      <c r="H565" s="29" t="s">
        <v>24</v>
      </c>
      <c r="I565" s="33" t="s">
        <v>942</v>
      </c>
    </row>
    <row r="566" spans="1:9" s="248" customFormat="1" ht="15.75" customHeight="1">
      <c r="A566" s="29" t="s">
        <v>943</v>
      </c>
      <c r="B566" s="30" t="s">
        <v>138</v>
      </c>
      <c r="C566" s="51">
        <v>10</v>
      </c>
      <c r="D566" s="35"/>
      <c r="E566" s="32">
        <v>23.88</v>
      </c>
      <c r="F566" s="28"/>
      <c r="G566" s="28">
        <v>159900</v>
      </c>
      <c r="H566" s="29" t="s">
        <v>60</v>
      </c>
      <c r="I566" s="33" t="s">
        <v>753</v>
      </c>
    </row>
    <row r="567" spans="1:9" s="251" customFormat="1" ht="15.75" customHeight="1">
      <c r="A567" s="29" t="s">
        <v>943</v>
      </c>
      <c r="B567" s="30" t="s">
        <v>148</v>
      </c>
      <c r="C567" s="51">
        <v>20</v>
      </c>
      <c r="D567" s="35"/>
      <c r="E567" s="32">
        <v>0.2</v>
      </c>
      <c r="F567" s="28"/>
      <c r="G567" s="28">
        <v>149900</v>
      </c>
      <c r="H567" s="29" t="s">
        <v>46</v>
      </c>
      <c r="I567" s="33" t="s">
        <v>944</v>
      </c>
    </row>
    <row r="568" spans="1:9" s="251" customFormat="1" ht="15.75" customHeight="1">
      <c r="A568" s="29" t="s">
        <v>943</v>
      </c>
      <c r="B568" s="30" t="s">
        <v>125</v>
      </c>
      <c r="C568" s="51" t="s">
        <v>538</v>
      </c>
      <c r="D568" s="35"/>
      <c r="E568" s="32">
        <v>0.51500000000000001</v>
      </c>
      <c r="F568" s="28"/>
      <c r="G568" s="28">
        <v>129900</v>
      </c>
      <c r="H568" s="29" t="s">
        <v>60</v>
      </c>
      <c r="I568" s="33" t="s">
        <v>945</v>
      </c>
    </row>
    <row r="569" spans="1:9" s="251" customFormat="1" ht="15.75" customHeight="1">
      <c r="A569" s="29" t="s">
        <v>946</v>
      </c>
      <c r="B569" s="30" t="s">
        <v>148</v>
      </c>
      <c r="C569" s="51" t="s">
        <v>212</v>
      </c>
      <c r="D569" s="35"/>
      <c r="E569" s="32">
        <v>0.13</v>
      </c>
      <c r="F569" s="28"/>
      <c r="G569" s="28">
        <v>169900</v>
      </c>
      <c r="H569" s="29" t="s">
        <v>947</v>
      </c>
      <c r="I569" s="33" t="s">
        <v>948</v>
      </c>
    </row>
    <row r="570" spans="1:9" s="248" customFormat="1" ht="15.75" customHeight="1">
      <c r="A570" s="57" t="s">
        <v>949</v>
      </c>
      <c r="B570" s="30" t="s">
        <v>125</v>
      </c>
      <c r="C570" s="34" t="s">
        <v>254</v>
      </c>
      <c r="D570" s="35"/>
      <c r="E570" s="32">
        <v>3.0169999999999999</v>
      </c>
      <c r="F570" s="28"/>
      <c r="G570" s="28">
        <v>177900</v>
      </c>
      <c r="H570" s="29" t="s">
        <v>37</v>
      </c>
      <c r="I570" s="33" t="s">
        <v>950</v>
      </c>
    </row>
    <row r="571" spans="1:9" s="248" customFormat="1" ht="15.75" customHeight="1">
      <c r="A571" s="29" t="s">
        <v>951</v>
      </c>
      <c r="B571" s="30" t="s">
        <v>125</v>
      </c>
      <c r="C571" s="51">
        <v>20</v>
      </c>
      <c r="D571" s="35"/>
      <c r="E571" s="32">
        <v>0.89</v>
      </c>
      <c r="F571" s="28"/>
      <c r="G571" s="28">
        <v>154900</v>
      </c>
      <c r="H571" s="29" t="s">
        <v>60</v>
      </c>
      <c r="I571" s="33" t="s">
        <v>952</v>
      </c>
    </row>
    <row r="572" spans="1:9" s="248" customFormat="1" ht="15.75" customHeight="1">
      <c r="A572" s="29" t="s">
        <v>953</v>
      </c>
      <c r="B572" s="30" t="s">
        <v>138</v>
      </c>
      <c r="C572" s="51" t="s">
        <v>115</v>
      </c>
      <c r="D572" s="35"/>
      <c r="E572" s="32">
        <v>0.4</v>
      </c>
      <c r="F572" s="28"/>
      <c r="G572" s="28">
        <v>229900</v>
      </c>
      <c r="H572" s="29" t="s">
        <v>46</v>
      </c>
      <c r="I572" s="33" t="s">
        <v>954</v>
      </c>
    </row>
    <row r="573" spans="1:9" s="251" customFormat="1" ht="15.75" customHeight="1">
      <c r="A573" s="29" t="s">
        <v>955</v>
      </c>
      <c r="B573" s="30" t="s">
        <v>148</v>
      </c>
      <c r="C573" s="51">
        <v>35</v>
      </c>
      <c r="D573" s="35"/>
      <c r="E573" s="32">
        <v>9.9499999999999993</v>
      </c>
      <c r="F573" s="28"/>
      <c r="G573" s="28">
        <v>159900</v>
      </c>
      <c r="H573" s="29" t="s">
        <v>956</v>
      </c>
      <c r="I573" s="33" t="s">
        <v>957</v>
      </c>
    </row>
    <row r="574" spans="1:9" s="248" customFormat="1" ht="15.75" customHeight="1">
      <c r="A574" s="29" t="s">
        <v>958</v>
      </c>
      <c r="B574" s="30" t="s">
        <v>125</v>
      </c>
      <c r="C574" s="51" t="s">
        <v>959</v>
      </c>
      <c r="D574" s="32">
        <v>3.47</v>
      </c>
      <c r="E574" s="32"/>
      <c r="F574" s="28"/>
      <c r="G574" s="28">
        <v>139900</v>
      </c>
      <c r="H574" s="29" t="s">
        <v>24</v>
      </c>
      <c r="I574" s="33" t="s">
        <v>960</v>
      </c>
    </row>
    <row r="575" spans="1:9" s="248" customFormat="1" ht="15.75" customHeight="1">
      <c r="A575" s="29" t="s">
        <v>961</v>
      </c>
      <c r="B575" s="30" t="s">
        <v>148</v>
      </c>
      <c r="C575" s="51" t="s">
        <v>962</v>
      </c>
      <c r="D575" s="35"/>
      <c r="E575" s="32">
        <v>1.2050000000000001</v>
      </c>
      <c r="F575" s="28"/>
      <c r="G575" s="28">
        <v>119900</v>
      </c>
      <c r="H575" s="29" t="s">
        <v>60</v>
      </c>
      <c r="I575" s="33" t="s">
        <v>963</v>
      </c>
    </row>
    <row r="576" spans="1:9" s="251" customFormat="1" ht="15.75" customHeight="1">
      <c r="A576" s="29" t="s">
        <v>964</v>
      </c>
      <c r="B576" s="30" t="s">
        <v>125</v>
      </c>
      <c r="C576" s="51" t="s">
        <v>810</v>
      </c>
      <c r="D576" s="35"/>
      <c r="E576" s="32">
        <v>1.03</v>
      </c>
      <c r="F576" s="28"/>
      <c r="G576" s="28">
        <v>199900</v>
      </c>
      <c r="H576" s="29" t="s">
        <v>60</v>
      </c>
      <c r="I576" s="33" t="s">
        <v>965</v>
      </c>
    </row>
    <row r="577" spans="1:9" s="253" customFormat="1" ht="15.75" customHeight="1">
      <c r="A577" s="29" t="s">
        <v>966</v>
      </c>
      <c r="B577" s="30" t="s">
        <v>148</v>
      </c>
      <c r="C577" s="51">
        <v>20</v>
      </c>
      <c r="D577" s="35"/>
      <c r="E577" s="32">
        <v>1.07</v>
      </c>
      <c r="F577" s="28"/>
      <c r="G577" s="28">
        <v>196900</v>
      </c>
      <c r="H577" s="29" t="s">
        <v>60</v>
      </c>
      <c r="I577" s="33" t="s">
        <v>967</v>
      </c>
    </row>
    <row r="578" spans="1:9" s="248" customFormat="1" ht="15.75" customHeight="1">
      <c r="A578" s="29" t="s">
        <v>968</v>
      </c>
      <c r="B578" s="30" t="s">
        <v>148</v>
      </c>
      <c r="C578" s="34" t="s">
        <v>959</v>
      </c>
      <c r="D578" s="32"/>
      <c r="E578" s="32">
        <v>1.2949999999999999</v>
      </c>
      <c r="F578" s="28"/>
      <c r="G578" s="28">
        <v>169900</v>
      </c>
      <c r="H578" s="29" t="s">
        <v>60</v>
      </c>
      <c r="I578" s="33" t="s">
        <v>969</v>
      </c>
    </row>
    <row r="579" spans="1:9" s="248" customFormat="1" ht="15.75" customHeight="1">
      <c r="A579" s="29" t="s">
        <v>970</v>
      </c>
      <c r="B579" s="30" t="s">
        <v>148</v>
      </c>
      <c r="C579" s="45">
        <v>20</v>
      </c>
      <c r="D579" s="32"/>
      <c r="E579" s="32">
        <v>0.77</v>
      </c>
      <c r="F579" s="28"/>
      <c r="G579" s="28">
        <v>139900</v>
      </c>
      <c r="H579" s="29" t="s">
        <v>60</v>
      </c>
      <c r="I579" s="33" t="s">
        <v>971</v>
      </c>
    </row>
    <row r="580" spans="1:9" s="251" customFormat="1" ht="15.75" customHeight="1">
      <c r="A580" s="29" t="s">
        <v>972</v>
      </c>
      <c r="B580" s="30" t="s">
        <v>125</v>
      </c>
      <c r="C580" s="45" t="s">
        <v>32</v>
      </c>
      <c r="D580" s="32">
        <v>2.08</v>
      </c>
      <c r="E580" s="32">
        <v>2.54</v>
      </c>
      <c r="F580" s="28"/>
      <c r="G580" s="28">
        <v>164900</v>
      </c>
      <c r="H580" s="29" t="s">
        <v>46</v>
      </c>
      <c r="I580" s="33" t="s">
        <v>973</v>
      </c>
    </row>
    <row r="581" spans="1:9" s="251" customFormat="1" ht="15.75" customHeight="1">
      <c r="A581" s="29" t="s">
        <v>974</v>
      </c>
      <c r="B581" s="30" t="s">
        <v>125</v>
      </c>
      <c r="C581" s="45" t="s">
        <v>115</v>
      </c>
      <c r="D581" s="32"/>
      <c r="E581" s="32">
        <v>2.48</v>
      </c>
      <c r="F581" s="28"/>
      <c r="G581" s="28">
        <v>299900</v>
      </c>
      <c r="H581" s="29" t="s">
        <v>60</v>
      </c>
      <c r="I581" s="33" t="s">
        <v>975</v>
      </c>
    </row>
    <row r="582" spans="1:9" s="251" customFormat="1" ht="15.75" customHeight="1">
      <c r="A582" s="29" t="s">
        <v>976</v>
      </c>
      <c r="B582" s="30" t="s">
        <v>138</v>
      </c>
      <c r="C582" s="51">
        <v>20</v>
      </c>
      <c r="D582" s="35"/>
      <c r="E582" s="32">
        <v>9.3249999999999993</v>
      </c>
      <c r="F582" s="28"/>
      <c r="G582" s="28">
        <v>139900</v>
      </c>
      <c r="H582" s="29" t="s">
        <v>60</v>
      </c>
      <c r="I582" s="33" t="s">
        <v>977</v>
      </c>
    </row>
    <row r="583" spans="1:9" s="251" customFormat="1" ht="15.75" customHeight="1">
      <c r="A583" s="29" t="s">
        <v>978</v>
      </c>
      <c r="B583" s="30" t="s">
        <v>138</v>
      </c>
      <c r="C583" s="51">
        <v>35</v>
      </c>
      <c r="D583" s="35">
        <v>0.7</v>
      </c>
      <c r="E583" s="32"/>
      <c r="F583" s="28"/>
      <c r="G583" s="28">
        <v>159900</v>
      </c>
      <c r="H583" s="29" t="s">
        <v>46</v>
      </c>
      <c r="I583" s="33" t="s">
        <v>979</v>
      </c>
    </row>
    <row r="584" spans="1:9" s="251" customFormat="1" ht="15.75" customHeight="1">
      <c r="A584" s="29" t="s">
        <v>980</v>
      </c>
      <c r="B584" s="30" t="s">
        <v>138</v>
      </c>
      <c r="C584" s="51">
        <v>45</v>
      </c>
      <c r="D584" s="35"/>
      <c r="E584" s="32">
        <v>0.22</v>
      </c>
      <c r="F584" s="28"/>
      <c r="G584" s="28">
        <v>155900</v>
      </c>
      <c r="H584" s="29" t="s">
        <v>46</v>
      </c>
      <c r="I584" s="33" t="s">
        <v>981</v>
      </c>
    </row>
    <row r="585" spans="1:9" s="251" customFormat="1" ht="15.75" customHeight="1">
      <c r="A585" s="29" t="s">
        <v>982</v>
      </c>
      <c r="B585" s="30" t="s">
        <v>138</v>
      </c>
      <c r="C585" s="51">
        <v>35</v>
      </c>
      <c r="D585" s="35"/>
      <c r="E585" s="32">
        <v>0.82</v>
      </c>
      <c r="F585" s="28"/>
      <c r="G585" s="28">
        <v>155900</v>
      </c>
      <c r="H585" s="29" t="s">
        <v>46</v>
      </c>
      <c r="I585" s="33" t="s">
        <v>983</v>
      </c>
    </row>
    <row r="586" spans="1:9" s="251" customFormat="1" ht="15.75" customHeight="1">
      <c r="A586" s="29" t="s">
        <v>984</v>
      </c>
      <c r="B586" s="30" t="s">
        <v>125</v>
      </c>
      <c r="C586" s="51" t="s">
        <v>985</v>
      </c>
      <c r="D586" s="35"/>
      <c r="E586" s="32">
        <v>0.28000000000000003</v>
      </c>
      <c r="F586" s="28"/>
      <c r="G586" s="28">
        <v>149900</v>
      </c>
      <c r="H586" s="29" t="s">
        <v>60</v>
      </c>
      <c r="I586" s="33" t="s">
        <v>986</v>
      </c>
    </row>
    <row r="587" spans="1:9" s="251" customFormat="1" ht="15.75" customHeight="1">
      <c r="A587" s="29" t="s">
        <v>987</v>
      </c>
      <c r="B587" s="30" t="s">
        <v>125</v>
      </c>
      <c r="C587" s="51" t="s">
        <v>538</v>
      </c>
      <c r="D587" s="35"/>
      <c r="E587" s="32">
        <v>0.61499999999999999</v>
      </c>
      <c r="F587" s="28"/>
      <c r="G587" s="28">
        <v>149900</v>
      </c>
      <c r="H587" s="29" t="s">
        <v>60</v>
      </c>
      <c r="I587" s="33" t="s">
        <v>988</v>
      </c>
    </row>
    <row r="588" spans="1:9" s="251" customFormat="1" ht="15.75" customHeight="1">
      <c r="A588" s="29" t="s">
        <v>989</v>
      </c>
      <c r="B588" s="30" t="s">
        <v>125</v>
      </c>
      <c r="C588" s="51" t="s">
        <v>143</v>
      </c>
      <c r="D588" s="35"/>
      <c r="E588" s="32">
        <v>1.51</v>
      </c>
      <c r="F588" s="28"/>
      <c r="G588" s="28">
        <v>109900</v>
      </c>
      <c r="H588" s="29" t="s">
        <v>60</v>
      </c>
      <c r="I588" s="33" t="s">
        <v>990</v>
      </c>
    </row>
    <row r="589" spans="1:9" s="251" customFormat="1" ht="15.75" customHeight="1">
      <c r="A589" s="29" t="s">
        <v>991</v>
      </c>
      <c r="B589" s="30" t="s">
        <v>125</v>
      </c>
      <c r="C589" s="34" t="s">
        <v>992</v>
      </c>
      <c r="D589" s="32"/>
      <c r="E589" s="32">
        <v>10.855</v>
      </c>
      <c r="F589" s="28"/>
      <c r="G589" s="28">
        <v>149900</v>
      </c>
      <c r="H589" s="29" t="s">
        <v>60</v>
      </c>
      <c r="I589" s="33" t="s">
        <v>993</v>
      </c>
    </row>
    <row r="590" spans="1:9" s="251" customFormat="1" ht="15.75" customHeight="1">
      <c r="A590" s="57" t="s">
        <v>991</v>
      </c>
      <c r="B590" s="30" t="s">
        <v>148</v>
      </c>
      <c r="C590" s="34">
        <v>20</v>
      </c>
      <c r="D590" s="32">
        <v>207.77099999999999</v>
      </c>
      <c r="E590" s="32">
        <v>9.1549999999999994</v>
      </c>
      <c r="F590" s="28"/>
      <c r="G590" s="28">
        <v>149900</v>
      </c>
      <c r="H590" s="29" t="s">
        <v>37</v>
      </c>
      <c r="I590" s="33" t="s">
        <v>994</v>
      </c>
    </row>
    <row r="591" spans="1:9" s="251" customFormat="1" ht="15.75" customHeight="1">
      <c r="A591" s="57" t="s">
        <v>991</v>
      </c>
      <c r="B591" s="30" t="s">
        <v>125</v>
      </c>
      <c r="C591" s="34" t="s">
        <v>32</v>
      </c>
      <c r="D591" s="32">
        <v>5.05</v>
      </c>
      <c r="E591" s="32">
        <v>57.674999999999997</v>
      </c>
      <c r="F591" s="28"/>
      <c r="G591" s="28">
        <v>159900</v>
      </c>
      <c r="H591" s="29" t="s">
        <v>37</v>
      </c>
      <c r="I591" s="33" t="s">
        <v>995</v>
      </c>
    </row>
    <row r="592" spans="1:9" s="251" customFormat="1" ht="15.75" customHeight="1">
      <c r="A592" s="29" t="s">
        <v>996</v>
      </c>
      <c r="B592" s="30" t="s">
        <v>148</v>
      </c>
      <c r="C592" s="34" t="s">
        <v>32</v>
      </c>
      <c r="D592" s="32"/>
      <c r="E592" s="32">
        <v>13.2</v>
      </c>
      <c r="F592" s="28"/>
      <c r="G592" s="28">
        <v>169900</v>
      </c>
      <c r="H592" s="29" t="s">
        <v>69</v>
      </c>
      <c r="I592" s="246" t="s">
        <v>997</v>
      </c>
    </row>
    <row r="593" spans="1:9" s="251" customFormat="1" ht="15.75" customHeight="1">
      <c r="A593" s="29" t="s">
        <v>998</v>
      </c>
      <c r="B593" s="30" t="s">
        <v>138</v>
      </c>
      <c r="C593" s="34" t="s">
        <v>104</v>
      </c>
      <c r="D593" s="32"/>
      <c r="E593" s="32">
        <v>3.85</v>
      </c>
      <c r="F593" s="28"/>
      <c r="G593" s="28">
        <v>145900</v>
      </c>
      <c r="H593" s="29" t="s">
        <v>60</v>
      </c>
      <c r="I593" s="33" t="s">
        <v>999</v>
      </c>
    </row>
    <row r="594" spans="1:9" s="251" customFormat="1" ht="15.75" customHeight="1">
      <c r="A594" s="57" t="s">
        <v>998</v>
      </c>
      <c r="B594" s="30" t="s">
        <v>125</v>
      </c>
      <c r="C594" s="34">
        <v>20</v>
      </c>
      <c r="D594" s="32">
        <v>767.56100000000004</v>
      </c>
      <c r="E594" s="42"/>
      <c r="F594" s="28"/>
      <c r="G594" s="28">
        <v>144900</v>
      </c>
      <c r="H594" s="29" t="s">
        <v>24</v>
      </c>
      <c r="I594" s="33" t="s">
        <v>1000</v>
      </c>
    </row>
    <row r="595" spans="1:9" s="251" customFormat="1" ht="15.75" customHeight="1">
      <c r="A595" s="29" t="s">
        <v>1001</v>
      </c>
      <c r="B595" s="30" t="s">
        <v>148</v>
      </c>
      <c r="C595" s="34" t="s">
        <v>32</v>
      </c>
      <c r="D595" s="32">
        <v>17.43</v>
      </c>
      <c r="E595" s="32"/>
      <c r="F595" s="28" t="s">
        <v>433</v>
      </c>
      <c r="G595" s="28">
        <v>109900</v>
      </c>
      <c r="H595" s="29" t="s">
        <v>37</v>
      </c>
      <c r="I595" s="246" t="s">
        <v>1002</v>
      </c>
    </row>
    <row r="596" spans="1:9" s="251" customFormat="1" ht="15.75" customHeight="1">
      <c r="A596" s="29" t="s">
        <v>1003</v>
      </c>
      <c r="B596" s="30" t="s">
        <v>125</v>
      </c>
      <c r="C596" s="34" t="s">
        <v>32</v>
      </c>
      <c r="D596" s="35">
        <v>10.199999999999999</v>
      </c>
      <c r="E596" s="73"/>
      <c r="F596" s="28"/>
      <c r="G596" s="28">
        <v>139900</v>
      </c>
      <c r="H596" s="29" t="s">
        <v>321</v>
      </c>
      <c r="I596" s="74" t="s">
        <v>1004</v>
      </c>
    </row>
    <row r="597" spans="1:9" s="251" customFormat="1" ht="15.75" customHeight="1">
      <c r="A597" s="57" t="s">
        <v>1003</v>
      </c>
      <c r="B597" s="30" t="s">
        <v>125</v>
      </c>
      <c r="C597" s="40" t="s">
        <v>32</v>
      </c>
      <c r="D597" s="35">
        <v>64.099000000000004</v>
      </c>
      <c r="E597" s="42">
        <v>811.12599999999998</v>
      </c>
      <c r="F597" s="28"/>
      <c r="G597" s="28">
        <v>149900</v>
      </c>
      <c r="H597" s="29" t="s">
        <v>24</v>
      </c>
      <c r="I597" s="33" t="s">
        <v>1521</v>
      </c>
    </row>
    <row r="598" spans="1:9" s="251" customFormat="1" ht="15.75" customHeight="1">
      <c r="A598" s="29" t="s">
        <v>1005</v>
      </c>
      <c r="B598" s="30" t="s">
        <v>148</v>
      </c>
      <c r="C598" s="40" t="s">
        <v>212</v>
      </c>
      <c r="D598" s="35">
        <v>48.116</v>
      </c>
      <c r="E598" s="42">
        <v>0.91</v>
      </c>
      <c r="F598" s="28"/>
      <c r="G598" s="28">
        <v>159900</v>
      </c>
      <c r="H598" s="29" t="s">
        <v>37</v>
      </c>
      <c r="I598" s="33" t="s">
        <v>1006</v>
      </c>
    </row>
    <row r="599" spans="1:9" s="248" customFormat="1" ht="15.75" customHeight="1">
      <c r="A599" s="29" t="s">
        <v>1007</v>
      </c>
      <c r="B599" s="30" t="s">
        <v>125</v>
      </c>
      <c r="C599" s="40" t="s">
        <v>212</v>
      </c>
      <c r="D599" s="32">
        <v>12</v>
      </c>
      <c r="E599" s="32"/>
      <c r="F599" s="28"/>
      <c r="G599" s="28">
        <v>139900</v>
      </c>
      <c r="H599" s="29" t="s">
        <v>42</v>
      </c>
      <c r="I599" s="33" t="s">
        <v>1008</v>
      </c>
    </row>
    <row r="600" spans="1:9" s="248" customFormat="1" ht="15.75" customHeight="1">
      <c r="A600" s="29" t="s">
        <v>1009</v>
      </c>
      <c r="B600" s="30" t="s">
        <v>138</v>
      </c>
      <c r="C600" s="40">
        <v>20</v>
      </c>
      <c r="D600" s="35"/>
      <c r="E600" s="42">
        <v>1.665</v>
      </c>
      <c r="F600" s="28"/>
      <c r="G600" s="28">
        <v>139900</v>
      </c>
      <c r="H600" s="29" t="s">
        <v>60</v>
      </c>
      <c r="I600" s="33" t="s">
        <v>1010</v>
      </c>
    </row>
    <row r="601" spans="1:9" s="248" customFormat="1" ht="15.75" customHeight="1">
      <c r="A601" s="57" t="s">
        <v>1011</v>
      </c>
      <c r="B601" s="30" t="s">
        <v>125</v>
      </c>
      <c r="C601" s="34">
        <v>20</v>
      </c>
      <c r="D601" s="42">
        <v>32.436999999999998</v>
      </c>
      <c r="E601" s="32"/>
      <c r="F601" s="28"/>
      <c r="G601" s="28">
        <v>153900</v>
      </c>
      <c r="H601" s="29" t="s">
        <v>37</v>
      </c>
      <c r="I601" s="33" t="s">
        <v>1012</v>
      </c>
    </row>
    <row r="602" spans="1:9" s="248" customFormat="1" ht="15.75" customHeight="1">
      <c r="A602" s="29" t="s">
        <v>1011</v>
      </c>
      <c r="B602" s="30" t="s">
        <v>148</v>
      </c>
      <c r="C602" s="34" t="s">
        <v>32</v>
      </c>
      <c r="D602" s="32">
        <v>295.24299999999999</v>
      </c>
      <c r="E602" s="32"/>
      <c r="F602" s="28">
        <v>152900</v>
      </c>
      <c r="G602" s="28">
        <v>159900</v>
      </c>
      <c r="H602" s="29" t="s">
        <v>24</v>
      </c>
      <c r="I602" s="33" t="s">
        <v>874</v>
      </c>
    </row>
    <row r="603" spans="1:9" s="251" customFormat="1" ht="15.75" customHeight="1">
      <c r="A603" s="29" t="s">
        <v>1013</v>
      </c>
      <c r="B603" s="30" t="s">
        <v>125</v>
      </c>
      <c r="C603" s="34" t="s">
        <v>399</v>
      </c>
      <c r="D603" s="32"/>
      <c r="E603" s="32">
        <v>0.435</v>
      </c>
      <c r="F603" s="28"/>
      <c r="G603" s="28">
        <v>177900</v>
      </c>
      <c r="H603" s="29" t="s">
        <v>60</v>
      </c>
      <c r="I603" s="33" t="s">
        <v>1014</v>
      </c>
    </row>
    <row r="604" spans="1:9" s="251" customFormat="1" ht="15.75" customHeight="1">
      <c r="A604" s="29" t="s">
        <v>1011</v>
      </c>
      <c r="B604" s="30" t="s">
        <v>138</v>
      </c>
      <c r="C604" s="34" t="s">
        <v>533</v>
      </c>
      <c r="D604" s="32"/>
      <c r="E604" s="32">
        <v>0.67</v>
      </c>
      <c r="F604" s="28"/>
      <c r="G604" s="28">
        <v>399900</v>
      </c>
      <c r="H604" s="29" t="s">
        <v>46</v>
      </c>
      <c r="I604" s="33" t="s">
        <v>1015</v>
      </c>
    </row>
    <row r="605" spans="1:9" s="251" customFormat="1" ht="15.75" customHeight="1">
      <c r="A605" s="57" t="s">
        <v>1016</v>
      </c>
      <c r="B605" s="30" t="s">
        <v>148</v>
      </c>
      <c r="C605" s="34" t="s">
        <v>32</v>
      </c>
      <c r="D605" s="32">
        <v>178.05799999999999</v>
      </c>
      <c r="E605" s="32">
        <v>130.239</v>
      </c>
      <c r="F605" s="28" t="s">
        <v>1017</v>
      </c>
      <c r="G605" s="28">
        <v>159900</v>
      </c>
      <c r="H605" s="29" t="s">
        <v>37</v>
      </c>
      <c r="I605" s="33" t="s">
        <v>1018</v>
      </c>
    </row>
    <row r="606" spans="1:9" s="251" customFormat="1" ht="15.75" customHeight="1">
      <c r="A606" s="29" t="s">
        <v>1016</v>
      </c>
      <c r="B606" s="30" t="s">
        <v>148</v>
      </c>
      <c r="C606" s="34" t="s">
        <v>212</v>
      </c>
      <c r="D606" s="32"/>
      <c r="E606" s="32">
        <v>1.125</v>
      </c>
      <c r="F606" s="28"/>
      <c r="G606" s="28">
        <v>177900</v>
      </c>
      <c r="H606" s="29" t="s">
        <v>60</v>
      </c>
      <c r="I606" s="33" t="s">
        <v>1019</v>
      </c>
    </row>
    <row r="607" spans="1:9" s="251" customFormat="1" ht="15.75" customHeight="1">
      <c r="A607" s="29" t="s">
        <v>1020</v>
      </c>
      <c r="B607" s="30" t="s">
        <v>148</v>
      </c>
      <c r="C607" s="34" t="s">
        <v>99</v>
      </c>
      <c r="D607" s="35"/>
      <c r="E607" s="35">
        <v>1.52</v>
      </c>
      <c r="F607" s="28"/>
      <c r="G607" s="28">
        <v>149900</v>
      </c>
      <c r="H607" s="29" t="s">
        <v>60</v>
      </c>
      <c r="I607" s="33" t="s">
        <v>1021</v>
      </c>
    </row>
    <row r="608" spans="1:9" s="251" customFormat="1" ht="15.75" customHeight="1">
      <c r="A608" s="29" t="s">
        <v>1020</v>
      </c>
      <c r="B608" s="30" t="s">
        <v>125</v>
      </c>
      <c r="C608" s="34">
        <v>20</v>
      </c>
      <c r="D608" s="35">
        <v>12.815</v>
      </c>
      <c r="E608" s="35">
        <v>1.3</v>
      </c>
      <c r="F608" s="28"/>
      <c r="G608" s="28">
        <v>154900</v>
      </c>
      <c r="H608" s="29" t="s">
        <v>24</v>
      </c>
      <c r="I608" s="33" t="s">
        <v>1022</v>
      </c>
    </row>
    <row r="609" spans="1:9" s="251" customFormat="1" ht="15.75" customHeight="1">
      <c r="A609" s="29" t="s">
        <v>1020</v>
      </c>
      <c r="B609" s="30" t="s">
        <v>125</v>
      </c>
      <c r="C609" s="34" t="s">
        <v>32</v>
      </c>
      <c r="D609" s="32"/>
      <c r="E609" s="32">
        <v>55</v>
      </c>
      <c r="F609" s="28"/>
      <c r="G609" s="28">
        <v>149900</v>
      </c>
      <c r="H609" s="29" t="s">
        <v>24</v>
      </c>
      <c r="I609" s="33" t="s">
        <v>1520</v>
      </c>
    </row>
    <row r="610" spans="1:9" s="251" customFormat="1" ht="15.75" customHeight="1">
      <c r="A610" s="29" t="s">
        <v>1020</v>
      </c>
      <c r="B610" s="30" t="s">
        <v>125</v>
      </c>
      <c r="C610" s="34" t="s">
        <v>538</v>
      </c>
      <c r="D610" s="32"/>
      <c r="E610" s="32">
        <v>10.39</v>
      </c>
      <c r="F610" s="28">
        <v>139900</v>
      </c>
      <c r="G610" s="28">
        <v>144900</v>
      </c>
      <c r="H610" s="29" t="s">
        <v>60</v>
      </c>
      <c r="I610" s="33" t="s">
        <v>1023</v>
      </c>
    </row>
    <row r="611" spans="1:9" s="248" customFormat="1" ht="15.75" customHeight="1">
      <c r="A611" s="29" t="s">
        <v>1020</v>
      </c>
      <c r="B611" s="30" t="s">
        <v>125</v>
      </c>
      <c r="C611" s="34" t="s">
        <v>1024</v>
      </c>
      <c r="D611" s="32"/>
      <c r="E611" s="32">
        <v>4.2</v>
      </c>
      <c r="F611" s="28"/>
      <c r="G611" s="28">
        <v>144900</v>
      </c>
      <c r="H611" s="29" t="s">
        <v>60</v>
      </c>
      <c r="I611" s="33" t="s">
        <v>1025</v>
      </c>
    </row>
    <row r="612" spans="1:9" s="248" customFormat="1" ht="15.75" customHeight="1">
      <c r="A612" s="29" t="s">
        <v>1027</v>
      </c>
      <c r="B612" s="30" t="s">
        <v>125</v>
      </c>
      <c r="C612" s="34" t="s">
        <v>399</v>
      </c>
      <c r="D612" s="35">
        <v>1.58</v>
      </c>
      <c r="E612" s="32"/>
      <c r="F612" s="28" t="s">
        <v>65</v>
      </c>
      <c r="G612" s="28">
        <v>129900</v>
      </c>
      <c r="H612" s="29" t="s">
        <v>42</v>
      </c>
      <c r="I612" s="33" t="s">
        <v>1028</v>
      </c>
    </row>
    <row r="613" spans="1:9" s="248" customFormat="1" ht="15.75" customHeight="1">
      <c r="A613" s="29" t="s">
        <v>1027</v>
      </c>
      <c r="B613" s="30" t="s">
        <v>125</v>
      </c>
      <c r="C613" s="34" t="s">
        <v>399</v>
      </c>
      <c r="D613" s="41">
        <v>7.835</v>
      </c>
      <c r="E613" s="42"/>
      <c r="F613" s="28"/>
      <c r="G613" s="28">
        <v>144900</v>
      </c>
      <c r="H613" s="29" t="s">
        <v>60</v>
      </c>
      <c r="I613" s="33" t="s">
        <v>1029</v>
      </c>
    </row>
    <row r="614" spans="1:9" s="248" customFormat="1" ht="15.75" customHeight="1">
      <c r="A614" s="29" t="s">
        <v>1030</v>
      </c>
      <c r="B614" s="30" t="s">
        <v>125</v>
      </c>
      <c r="C614" s="34" t="s">
        <v>254</v>
      </c>
      <c r="D614" s="35"/>
      <c r="E614" s="35">
        <v>1.31</v>
      </c>
      <c r="F614" s="28"/>
      <c r="G614" s="28">
        <v>135900</v>
      </c>
      <c r="H614" s="29" t="s">
        <v>46</v>
      </c>
      <c r="I614" s="260" t="s">
        <v>1031</v>
      </c>
    </row>
    <row r="615" spans="1:9" s="248" customFormat="1" ht="15.75" customHeight="1">
      <c r="A615" s="29" t="s">
        <v>1026</v>
      </c>
      <c r="B615" s="30" t="s">
        <v>148</v>
      </c>
      <c r="C615" s="34" t="s">
        <v>32</v>
      </c>
      <c r="D615" s="35"/>
      <c r="E615" s="35">
        <v>4.5999999999999996</v>
      </c>
      <c r="F615" s="28"/>
      <c r="G615" s="28">
        <v>156900</v>
      </c>
      <c r="H615" s="29" t="s">
        <v>46</v>
      </c>
      <c r="I615" s="258" t="s">
        <v>666</v>
      </c>
    </row>
    <row r="616" spans="1:9" s="248" customFormat="1" ht="15.75" customHeight="1">
      <c r="A616" s="29" t="s">
        <v>1032</v>
      </c>
      <c r="B616" s="30" t="s">
        <v>125</v>
      </c>
      <c r="C616" s="34" t="s">
        <v>399</v>
      </c>
      <c r="D616" s="35">
        <v>6.3689999999999998</v>
      </c>
      <c r="E616" s="32">
        <v>1.45</v>
      </c>
      <c r="F616" s="28"/>
      <c r="G616" s="28">
        <v>149900</v>
      </c>
      <c r="H616" s="29" t="s">
        <v>24</v>
      </c>
      <c r="I616" s="33" t="s">
        <v>1033</v>
      </c>
    </row>
    <row r="617" spans="1:9" s="248" customFormat="1" ht="15.75" customHeight="1">
      <c r="A617" s="29" t="s">
        <v>1034</v>
      </c>
      <c r="B617" s="30" t="s">
        <v>148</v>
      </c>
      <c r="C617" s="34" t="s">
        <v>538</v>
      </c>
      <c r="D617" s="35"/>
      <c r="E617" s="35">
        <v>0.55500000000000005</v>
      </c>
      <c r="F617" s="28"/>
      <c r="G617" s="28">
        <v>149900</v>
      </c>
      <c r="H617" s="29" t="s">
        <v>60</v>
      </c>
      <c r="I617" s="33" t="s">
        <v>1035</v>
      </c>
    </row>
    <row r="618" spans="1:9" s="248" customFormat="1" ht="15.75" customHeight="1">
      <c r="A618" s="29" t="s">
        <v>1036</v>
      </c>
      <c r="B618" s="30" t="s">
        <v>125</v>
      </c>
      <c r="C618" s="34">
        <v>20</v>
      </c>
      <c r="D618" s="35"/>
      <c r="E618" s="35">
        <v>11.69</v>
      </c>
      <c r="F618" s="28" t="s">
        <v>1037</v>
      </c>
      <c r="G618" s="28">
        <v>155900</v>
      </c>
      <c r="H618" s="29" t="s">
        <v>46</v>
      </c>
      <c r="I618" s="33" t="s">
        <v>1038</v>
      </c>
    </row>
    <row r="619" spans="1:9" s="248" customFormat="1" ht="15.75" customHeight="1">
      <c r="A619" s="29" t="s">
        <v>1039</v>
      </c>
      <c r="B619" s="30" t="s">
        <v>138</v>
      </c>
      <c r="C619" s="34" t="s">
        <v>212</v>
      </c>
      <c r="D619" s="35"/>
      <c r="E619" s="35">
        <v>12.58</v>
      </c>
      <c r="F619" s="28"/>
      <c r="G619" s="28">
        <v>169900</v>
      </c>
      <c r="H619" s="29" t="s">
        <v>60</v>
      </c>
      <c r="I619" s="33" t="s">
        <v>1040</v>
      </c>
    </row>
    <row r="620" spans="1:9" s="251" customFormat="1" ht="15.75" customHeight="1">
      <c r="A620" s="29" t="s">
        <v>1041</v>
      </c>
      <c r="B620" s="30" t="s">
        <v>148</v>
      </c>
      <c r="C620" s="34" t="s">
        <v>99</v>
      </c>
      <c r="D620" s="35"/>
      <c r="E620" s="35">
        <v>63.984999999999999</v>
      </c>
      <c r="F620" s="28"/>
      <c r="G620" s="28">
        <v>145900</v>
      </c>
      <c r="H620" s="29" t="s">
        <v>60</v>
      </c>
      <c r="I620" s="33" t="s">
        <v>1042</v>
      </c>
    </row>
    <row r="621" spans="1:9" s="251" customFormat="1" ht="15.75" customHeight="1">
      <c r="A621" s="29" t="s">
        <v>1043</v>
      </c>
      <c r="B621" s="30" t="s">
        <v>125</v>
      </c>
      <c r="C621" s="34" t="s">
        <v>32</v>
      </c>
      <c r="D621" s="35"/>
      <c r="E621" s="32">
        <v>23.64</v>
      </c>
      <c r="F621" s="28"/>
      <c r="G621" s="28">
        <v>156900</v>
      </c>
      <c r="H621" s="29" t="s">
        <v>24</v>
      </c>
      <c r="I621" s="33" t="s">
        <v>1519</v>
      </c>
    </row>
    <row r="622" spans="1:9" s="251" customFormat="1" ht="15.75" customHeight="1">
      <c r="A622" s="29" t="s">
        <v>1044</v>
      </c>
      <c r="B622" s="30" t="s">
        <v>138</v>
      </c>
      <c r="C622" s="34" t="s">
        <v>32</v>
      </c>
      <c r="D622" s="35"/>
      <c r="E622" s="32">
        <v>10.64</v>
      </c>
      <c r="F622" s="28"/>
      <c r="G622" s="28">
        <v>152900</v>
      </c>
      <c r="H622" s="29" t="s">
        <v>46</v>
      </c>
      <c r="I622" s="33" t="s">
        <v>1045</v>
      </c>
    </row>
    <row r="623" spans="1:9" s="248" customFormat="1" ht="15.75" customHeight="1">
      <c r="A623" s="29" t="s">
        <v>1043</v>
      </c>
      <c r="B623" s="30" t="s">
        <v>148</v>
      </c>
      <c r="C623" s="34" t="s">
        <v>354</v>
      </c>
      <c r="D623" s="35"/>
      <c r="E623" s="32">
        <v>0.30000000000000004</v>
      </c>
      <c r="F623" s="28"/>
      <c r="G623" s="28">
        <v>159900</v>
      </c>
      <c r="H623" s="29" t="s">
        <v>37</v>
      </c>
      <c r="I623" s="33" t="s">
        <v>1046</v>
      </c>
    </row>
    <row r="624" spans="1:9" s="251" customFormat="1" ht="15.75" customHeight="1">
      <c r="A624" s="29" t="s">
        <v>1047</v>
      </c>
      <c r="B624" s="30" t="s">
        <v>148</v>
      </c>
      <c r="C624" s="34" t="s">
        <v>354</v>
      </c>
      <c r="D624" s="35"/>
      <c r="E624" s="35">
        <v>0.57999999999999996</v>
      </c>
      <c r="F624" s="28"/>
      <c r="G624" s="28">
        <v>171900</v>
      </c>
      <c r="H624" s="29" t="s">
        <v>46</v>
      </c>
      <c r="I624" s="33" t="s">
        <v>1048</v>
      </c>
    </row>
    <row r="625" spans="1:9" s="248" customFormat="1" ht="15.75" customHeight="1">
      <c r="A625" s="29" t="s">
        <v>1049</v>
      </c>
      <c r="B625" s="30" t="s">
        <v>125</v>
      </c>
      <c r="C625" s="34">
        <v>45</v>
      </c>
      <c r="D625" s="75"/>
      <c r="E625" s="72">
        <v>1.5049999999999999</v>
      </c>
      <c r="F625" s="28"/>
      <c r="G625" s="28">
        <v>115900</v>
      </c>
      <c r="H625" s="29" t="s">
        <v>60</v>
      </c>
      <c r="I625" s="33" t="s">
        <v>1050</v>
      </c>
    </row>
    <row r="626" spans="1:9" s="248" customFormat="1" ht="15.75" customHeight="1">
      <c r="A626" s="29" t="s">
        <v>1049</v>
      </c>
      <c r="B626" s="30" t="s">
        <v>138</v>
      </c>
      <c r="C626" s="34" t="s">
        <v>32</v>
      </c>
      <c r="D626" s="75">
        <v>0.9</v>
      </c>
      <c r="E626" s="72"/>
      <c r="F626" s="28"/>
      <c r="G626" s="28">
        <v>165900</v>
      </c>
      <c r="H626" s="29" t="s">
        <v>46</v>
      </c>
      <c r="I626" s="33" t="s">
        <v>1051</v>
      </c>
    </row>
    <row r="627" spans="1:9" s="248" customFormat="1" ht="15.75" customHeight="1">
      <c r="A627" s="76" t="s">
        <v>1052</v>
      </c>
      <c r="B627" s="30" t="s">
        <v>125</v>
      </c>
      <c r="C627" s="34" t="s">
        <v>32</v>
      </c>
      <c r="D627" s="35"/>
      <c r="E627" s="32">
        <v>0.26</v>
      </c>
      <c r="F627" s="28"/>
      <c r="G627" s="28">
        <v>179900</v>
      </c>
      <c r="H627" s="29" t="s">
        <v>46</v>
      </c>
      <c r="I627" s="33" t="s">
        <v>1053</v>
      </c>
    </row>
    <row r="628" spans="1:9" s="248" customFormat="1" ht="15.75" customHeight="1">
      <c r="A628" s="76" t="s">
        <v>1054</v>
      </c>
      <c r="B628" s="30" t="s">
        <v>138</v>
      </c>
      <c r="C628" s="34" t="s">
        <v>143</v>
      </c>
      <c r="D628" s="35"/>
      <c r="E628" s="32">
        <v>0.77500000000000002</v>
      </c>
      <c r="F628" s="28"/>
      <c r="G628" s="28">
        <v>179900</v>
      </c>
      <c r="H628" s="29" t="s">
        <v>60</v>
      </c>
      <c r="I628" s="33" t="s">
        <v>1055</v>
      </c>
    </row>
    <row r="629" spans="1:9" s="248" customFormat="1" ht="15.75" customHeight="1">
      <c r="A629" s="29" t="s">
        <v>1056</v>
      </c>
      <c r="B629" s="30" t="s">
        <v>320</v>
      </c>
      <c r="C629" s="51">
        <v>20</v>
      </c>
      <c r="D629" s="35">
        <v>14.7</v>
      </c>
      <c r="E629" s="32"/>
      <c r="F629" s="28"/>
      <c r="G629" s="28">
        <v>66900</v>
      </c>
      <c r="H629" s="29" t="s">
        <v>321</v>
      </c>
      <c r="I629" s="33" t="s">
        <v>1057</v>
      </c>
    </row>
    <row r="630" spans="1:9" s="248" customFormat="1" ht="15.75" customHeight="1">
      <c r="A630" s="76" t="s">
        <v>1058</v>
      </c>
      <c r="B630" s="30" t="s">
        <v>148</v>
      </c>
      <c r="C630" s="34" t="s">
        <v>104</v>
      </c>
      <c r="D630" s="35"/>
      <c r="E630" s="32">
        <v>0.375</v>
      </c>
      <c r="F630" s="28"/>
      <c r="G630" s="28">
        <v>149900</v>
      </c>
      <c r="H630" s="29" t="s">
        <v>60</v>
      </c>
      <c r="I630" s="33" t="s">
        <v>1059</v>
      </c>
    </row>
    <row r="631" spans="1:9" s="251" customFormat="1" ht="15.75" customHeight="1">
      <c r="A631" s="77" t="s">
        <v>1058</v>
      </c>
      <c r="B631" s="30" t="s">
        <v>1060</v>
      </c>
      <c r="C631" s="34">
        <v>20</v>
      </c>
      <c r="D631" s="35">
        <v>433.37799999999999</v>
      </c>
      <c r="E631" s="32"/>
      <c r="F631" s="28">
        <v>149900</v>
      </c>
      <c r="G631" s="28">
        <v>152900</v>
      </c>
      <c r="H631" s="29" t="s">
        <v>37</v>
      </c>
      <c r="I631" s="33" t="s">
        <v>1061</v>
      </c>
    </row>
    <row r="632" spans="1:9" s="251" customFormat="1" ht="15.75" customHeight="1">
      <c r="A632" s="76" t="s">
        <v>1062</v>
      </c>
      <c r="B632" s="30" t="s">
        <v>125</v>
      </c>
      <c r="C632" s="34" t="s">
        <v>985</v>
      </c>
      <c r="D632" s="35"/>
      <c r="E632" s="32">
        <v>8.94</v>
      </c>
      <c r="F632" s="28"/>
      <c r="G632" s="28">
        <v>152900</v>
      </c>
      <c r="H632" s="29" t="s">
        <v>60</v>
      </c>
      <c r="I632" s="33" t="s">
        <v>1063</v>
      </c>
    </row>
    <row r="633" spans="1:9" s="248" customFormat="1" ht="15.75" customHeight="1">
      <c r="A633" s="77" t="s">
        <v>1058</v>
      </c>
      <c r="B633" s="30" t="s">
        <v>125</v>
      </c>
      <c r="C633" s="34" t="s">
        <v>32</v>
      </c>
      <c r="D633" s="35">
        <v>304.60899999999998</v>
      </c>
      <c r="E633" s="32"/>
      <c r="F633" s="28">
        <v>152900</v>
      </c>
      <c r="G633" s="28">
        <v>159900</v>
      </c>
      <c r="H633" s="29" t="s">
        <v>37</v>
      </c>
      <c r="I633" s="33" t="s">
        <v>1061</v>
      </c>
    </row>
    <row r="634" spans="1:9" s="248" customFormat="1" ht="15.75" customHeight="1">
      <c r="A634" s="57" t="s">
        <v>1064</v>
      </c>
      <c r="B634" s="30" t="s">
        <v>125</v>
      </c>
      <c r="C634" s="34">
        <v>20</v>
      </c>
      <c r="D634" s="35">
        <v>785</v>
      </c>
      <c r="E634" s="35"/>
      <c r="F634" s="28"/>
      <c r="G634" s="28">
        <v>147900</v>
      </c>
      <c r="H634" s="29" t="s">
        <v>24</v>
      </c>
      <c r="I634" s="33" t="s">
        <v>1065</v>
      </c>
    </row>
    <row r="635" spans="1:9" s="248" customFormat="1" ht="15.75" customHeight="1">
      <c r="A635" s="57" t="s">
        <v>1064</v>
      </c>
      <c r="B635" s="30" t="s">
        <v>125</v>
      </c>
      <c r="C635" s="34" t="s">
        <v>32</v>
      </c>
      <c r="D635" s="35"/>
      <c r="E635" s="35">
        <v>123.81</v>
      </c>
      <c r="F635" s="28"/>
      <c r="G635" s="28">
        <v>119900</v>
      </c>
      <c r="H635" s="29" t="s">
        <v>60</v>
      </c>
      <c r="I635" s="33" t="s">
        <v>1066</v>
      </c>
    </row>
    <row r="636" spans="1:9" s="251" customFormat="1" ht="15.75" customHeight="1">
      <c r="A636" s="57" t="s">
        <v>1064</v>
      </c>
      <c r="B636" s="30" t="s">
        <v>125</v>
      </c>
      <c r="C636" s="34" t="s">
        <v>32</v>
      </c>
      <c r="D636" s="35">
        <v>620.11199999999997</v>
      </c>
      <c r="E636" s="35"/>
      <c r="F636" s="28"/>
      <c r="G636" s="28">
        <v>149900</v>
      </c>
      <c r="H636" s="29" t="s">
        <v>24</v>
      </c>
      <c r="I636" s="33" t="s">
        <v>1067</v>
      </c>
    </row>
    <row r="637" spans="1:9" s="251" customFormat="1" ht="15.75" customHeight="1">
      <c r="A637" s="29" t="s">
        <v>1068</v>
      </c>
      <c r="B637" s="30" t="s">
        <v>138</v>
      </c>
      <c r="C637" s="34" t="s">
        <v>32</v>
      </c>
      <c r="D637" s="35"/>
      <c r="E637" s="35">
        <v>240</v>
      </c>
      <c r="F637" s="28"/>
      <c r="G637" s="28">
        <v>149900</v>
      </c>
      <c r="H637" s="29" t="s">
        <v>46</v>
      </c>
      <c r="I637" s="33" t="s">
        <v>1069</v>
      </c>
    </row>
    <row r="638" spans="1:9" s="251" customFormat="1" ht="15.75" customHeight="1">
      <c r="A638" s="29" t="s">
        <v>1064</v>
      </c>
      <c r="B638" s="30" t="s">
        <v>148</v>
      </c>
      <c r="C638" s="34" t="s">
        <v>212</v>
      </c>
      <c r="D638" s="35"/>
      <c r="E638" s="35">
        <v>1.7349999999999999</v>
      </c>
      <c r="F638" s="28"/>
      <c r="G638" s="28">
        <v>189900</v>
      </c>
      <c r="H638" s="29" t="s">
        <v>37</v>
      </c>
      <c r="I638" s="33" t="s">
        <v>1518</v>
      </c>
    </row>
    <row r="639" spans="1:9" s="251" customFormat="1" ht="15.75" customHeight="1">
      <c r="A639" s="76" t="s">
        <v>1070</v>
      </c>
      <c r="B639" s="30" t="s">
        <v>125</v>
      </c>
      <c r="C639" s="34">
        <v>10</v>
      </c>
      <c r="D639" s="35"/>
      <c r="E639" s="32">
        <v>0.56000000000000005</v>
      </c>
      <c r="F639" s="28"/>
      <c r="G639" s="28">
        <v>119900</v>
      </c>
      <c r="H639" s="29" t="s">
        <v>60</v>
      </c>
      <c r="I639" s="33" t="s">
        <v>1071</v>
      </c>
    </row>
    <row r="640" spans="1:9" s="251" customFormat="1" ht="15.75" customHeight="1">
      <c r="A640" s="76" t="s">
        <v>1070</v>
      </c>
      <c r="B640" s="30" t="s">
        <v>125</v>
      </c>
      <c r="C640" s="34">
        <v>20</v>
      </c>
      <c r="D640" s="35"/>
      <c r="E640" s="32">
        <v>3.8849999999999998</v>
      </c>
      <c r="F640" s="28"/>
      <c r="G640" s="28">
        <v>119900</v>
      </c>
      <c r="H640" s="29" t="s">
        <v>60</v>
      </c>
      <c r="I640" s="33" t="s">
        <v>1072</v>
      </c>
    </row>
    <row r="641" spans="1:9" s="251" customFormat="1" ht="15.75" customHeight="1">
      <c r="A641" s="77" t="s">
        <v>1073</v>
      </c>
      <c r="B641" s="30" t="s">
        <v>125</v>
      </c>
      <c r="C641" s="34">
        <v>20</v>
      </c>
      <c r="D641" s="35">
        <v>4.6920000000000002</v>
      </c>
      <c r="E641" s="32">
        <v>3.875</v>
      </c>
      <c r="F641" s="28"/>
      <c r="G641" s="28">
        <v>152900</v>
      </c>
      <c r="H641" s="29" t="s">
        <v>24</v>
      </c>
      <c r="I641" s="33" t="s">
        <v>1074</v>
      </c>
    </row>
    <row r="642" spans="1:9" s="251" customFormat="1" ht="15.75" customHeight="1">
      <c r="A642" s="76" t="s">
        <v>1075</v>
      </c>
      <c r="B642" s="30" t="s">
        <v>125</v>
      </c>
      <c r="C642" s="34">
        <v>35</v>
      </c>
      <c r="D642" s="35"/>
      <c r="E642" s="32">
        <v>6.78</v>
      </c>
      <c r="F642" s="28"/>
      <c r="G642" s="28">
        <v>139900</v>
      </c>
      <c r="H642" s="29" t="s">
        <v>60</v>
      </c>
      <c r="I642" s="33" t="s">
        <v>1076</v>
      </c>
    </row>
    <row r="643" spans="1:9" s="248" customFormat="1" ht="15.75" customHeight="1">
      <c r="A643" s="57" t="s">
        <v>1073</v>
      </c>
      <c r="B643" s="30" t="s">
        <v>125</v>
      </c>
      <c r="C643" s="34" t="s">
        <v>32</v>
      </c>
      <c r="D643" s="35"/>
      <c r="E643" s="35">
        <v>45.715000000000003</v>
      </c>
      <c r="F643" s="28"/>
      <c r="G643" s="28">
        <v>155900</v>
      </c>
      <c r="H643" s="29" t="s">
        <v>24</v>
      </c>
      <c r="I643" s="33" t="s">
        <v>1077</v>
      </c>
    </row>
    <row r="644" spans="1:9" s="248" customFormat="1" ht="15.75" customHeight="1">
      <c r="A644" s="29" t="s">
        <v>1073</v>
      </c>
      <c r="B644" s="30" t="s">
        <v>138</v>
      </c>
      <c r="C644" s="34" t="s">
        <v>212</v>
      </c>
      <c r="D644" s="35"/>
      <c r="E644" s="35">
        <v>3.2949999999999999</v>
      </c>
      <c r="F644" s="28"/>
      <c r="G644" s="28">
        <v>189900</v>
      </c>
      <c r="H644" s="29" t="s">
        <v>60</v>
      </c>
      <c r="I644" s="33" t="s">
        <v>1078</v>
      </c>
    </row>
    <row r="645" spans="1:9" s="251" customFormat="1" ht="15.75" customHeight="1">
      <c r="A645" s="29" t="s">
        <v>1079</v>
      </c>
      <c r="B645" s="30" t="s">
        <v>125</v>
      </c>
      <c r="C645" s="34">
        <v>20</v>
      </c>
      <c r="D645" s="35"/>
      <c r="E645" s="35">
        <v>1.5049999999999999</v>
      </c>
      <c r="F645" s="28"/>
      <c r="G645" s="28">
        <v>139900</v>
      </c>
      <c r="H645" s="29" t="s">
        <v>60</v>
      </c>
      <c r="I645" s="33" t="s">
        <v>1080</v>
      </c>
    </row>
    <row r="646" spans="1:9" s="251" customFormat="1" ht="15.75" customHeight="1">
      <c r="A646" s="57" t="s">
        <v>1081</v>
      </c>
      <c r="B646" s="30" t="s">
        <v>125</v>
      </c>
      <c r="C646" s="34">
        <v>20</v>
      </c>
      <c r="D646" s="35">
        <v>11.695</v>
      </c>
      <c r="E646" s="32">
        <v>6.5149999999999997</v>
      </c>
      <c r="F646" s="28"/>
      <c r="G646" s="28">
        <v>147900</v>
      </c>
      <c r="H646" s="29" t="s">
        <v>37</v>
      </c>
      <c r="I646" s="33" t="s">
        <v>1082</v>
      </c>
    </row>
    <row r="647" spans="1:9" s="251" customFormat="1" ht="15.75" customHeight="1">
      <c r="A647" s="57" t="s">
        <v>1081</v>
      </c>
      <c r="B647" s="30" t="s">
        <v>125</v>
      </c>
      <c r="C647" s="34" t="s">
        <v>32</v>
      </c>
      <c r="D647" s="35">
        <v>208.946</v>
      </c>
      <c r="E647" s="32"/>
      <c r="F647" s="28">
        <v>149900</v>
      </c>
      <c r="G647" s="28">
        <v>152900</v>
      </c>
      <c r="H647" s="29" t="s">
        <v>24</v>
      </c>
      <c r="I647" s="33" t="s">
        <v>1083</v>
      </c>
    </row>
    <row r="648" spans="1:9" s="248" customFormat="1" ht="15.75" customHeight="1">
      <c r="A648" s="29" t="s">
        <v>1085</v>
      </c>
      <c r="B648" s="30" t="s">
        <v>125</v>
      </c>
      <c r="C648" s="44" t="s">
        <v>104</v>
      </c>
      <c r="D648" s="35"/>
      <c r="E648" s="32">
        <v>1.5249999999999999</v>
      </c>
      <c r="F648" s="28"/>
      <c r="G648" s="28">
        <v>149900</v>
      </c>
      <c r="H648" s="29" t="s">
        <v>60</v>
      </c>
      <c r="I648" s="33" t="s">
        <v>1086</v>
      </c>
    </row>
    <row r="649" spans="1:9" s="248" customFormat="1" ht="15.75" customHeight="1">
      <c r="A649" s="57" t="s">
        <v>1087</v>
      </c>
      <c r="B649" s="30" t="s">
        <v>125</v>
      </c>
      <c r="C649" s="34">
        <v>20</v>
      </c>
      <c r="D649" s="35">
        <v>9.7940000000000005</v>
      </c>
      <c r="E649" s="35">
        <v>103.398</v>
      </c>
      <c r="F649" s="28" t="s">
        <v>372</v>
      </c>
      <c r="G649" s="28">
        <v>149900</v>
      </c>
      <c r="H649" s="29" t="s">
        <v>24</v>
      </c>
      <c r="I649" s="33" t="s">
        <v>1088</v>
      </c>
    </row>
    <row r="650" spans="1:9" s="248" customFormat="1" ht="15.75" customHeight="1">
      <c r="A650" s="29" t="s">
        <v>1089</v>
      </c>
      <c r="B650" s="30" t="s">
        <v>148</v>
      </c>
      <c r="C650" s="34" t="s">
        <v>254</v>
      </c>
      <c r="D650" s="35"/>
      <c r="E650" s="32">
        <v>19.600000000000001</v>
      </c>
      <c r="F650" s="28"/>
      <c r="G650" s="28">
        <v>129900</v>
      </c>
      <c r="H650" s="29" t="s">
        <v>37</v>
      </c>
      <c r="I650" s="33" t="s">
        <v>1090</v>
      </c>
    </row>
    <row r="651" spans="1:9" s="251" customFormat="1" ht="15.75" customHeight="1">
      <c r="A651" s="29" t="s">
        <v>1091</v>
      </c>
      <c r="B651" s="30" t="s">
        <v>138</v>
      </c>
      <c r="C651" s="34" t="s">
        <v>99</v>
      </c>
      <c r="D651" s="35"/>
      <c r="E651" s="32">
        <v>2.2250000000000001</v>
      </c>
      <c r="F651" s="28"/>
      <c r="G651" s="28">
        <v>144900</v>
      </c>
      <c r="H651" s="29" t="s">
        <v>60</v>
      </c>
      <c r="I651" s="33" t="s">
        <v>1092</v>
      </c>
    </row>
    <row r="652" spans="1:9" s="251" customFormat="1" ht="15.75" customHeight="1">
      <c r="A652" s="29" t="s">
        <v>1093</v>
      </c>
      <c r="B652" s="30" t="s">
        <v>148</v>
      </c>
      <c r="C652" s="34" t="s">
        <v>32</v>
      </c>
      <c r="D652" s="35"/>
      <c r="E652" s="32">
        <v>27.46</v>
      </c>
      <c r="F652" s="28">
        <v>149900</v>
      </c>
      <c r="G652" s="28">
        <v>159900</v>
      </c>
      <c r="H652" s="29" t="s">
        <v>24</v>
      </c>
      <c r="I652" s="246" t="s">
        <v>1580</v>
      </c>
    </row>
    <row r="653" spans="1:9" s="251" customFormat="1" ht="15.75" customHeight="1">
      <c r="A653" s="29" t="s">
        <v>1094</v>
      </c>
      <c r="B653" s="30" t="s">
        <v>125</v>
      </c>
      <c r="C653" s="34" t="s">
        <v>1095</v>
      </c>
      <c r="D653" s="35"/>
      <c r="E653" s="32">
        <v>2.3199999999999998</v>
      </c>
      <c r="F653" s="28"/>
      <c r="G653" s="28">
        <v>159900</v>
      </c>
      <c r="H653" s="29" t="s">
        <v>60</v>
      </c>
      <c r="I653" s="33" t="s">
        <v>1096</v>
      </c>
    </row>
    <row r="654" spans="1:9" s="251" customFormat="1" ht="15.75" customHeight="1">
      <c r="A654" s="29" t="s">
        <v>1097</v>
      </c>
      <c r="B654" s="30" t="s">
        <v>125</v>
      </c>
      <c r="C654" s="45">
        <v>20</v>
      </c>
      <c r="D654" s="35"/>
      <c r="E654" s="35">
        <v>7.66</v>
      </c>
      <c r="F654" s="28"/>
      <c r="G654" s="28">
        <v>149900</v>
      </c>
      <c r="H654" s="29" t="s">
        <v>37</v>
      </c>
      <c r="I654" s="33" t="s">
        <v>1517</v>
      </c>
    </row>
    <row r="655" spans="1:9" s="248" customFormat="1" ht="15.75" customHeight="1">
      <c r="A655" s="29" t="s">
        <v>1097</v>
      </c>
      <c r="B655" s="30" t="s">
        <v>138</v>
      </c>
      <c r="C655" s="45" t="s">
        <v>32</v>
      </c>
      <c r="D655" s="35"/>
      <c r="E655" s="35">
        <v>2.21</v>
      </c>
      <c r="F655" s="28"/>
      <c r="G655" s="28">
        <v>159900</v>
      </c>
      <c r="H655" s="29" t="s">
        <v>46</v>
      </c>
      <c r="I655" s="33" t="s">
        <v>1098</v>
      </c>
    </row>
    <row r="656" spans="1:9" s="248" customFormat="1" ht="15.75" customHeight="1">
      <c r="A656" s="29" t="s">
        <v>1097</v>
      </c>
      <c r="B656" s="30" t="s">
        <v>125</v>
      </c>
      <c r="C656" s="45" t="s">
        <v>399</v>
      </c>
      <c r="D656" s="35"/>
      <c r="E656" s="35">
        <v>2.21</v>
      </c>
      <c r="F656" s="28"/>
      <c r="G656" s="28">
        <v>139900</v>
      </c>
      <c r="H656" s="29" t="s">
        <v>24</v>
      </c>
      <c r="I656" s="33" t="s">
        <v>1516</v>
      </c>
    </row>
    <row r="657" spans="1:9" s="251" customFormat="1" ht="15.75" customHeight="1">
      <c r="A657" s="29" t="s">
        <v>1099</v>
      </c>
      <c r="B657" s="30" t="s">
        <v>125</v>
      </c>
      <c r="C657" s="34">
        <v>20</v>
      </c>
      <c r="D657" s="35">
        <v>7.09</v>
      </c>
      <c r="E657" s="32">
        <v>18.03</v>
      </c>
      <c r="F657" s="28"/>
      <c r="G657" s="28">
        <v>149900</v>
      </c>
      <c r="H657" s="29" t="s">
        <v>24</v>
      </c>
      <c r="I657" s="33" t="s">
        <v>1529</v>
      </c>
    </row>
    <row r="658" spans="1:9" s="251" customFormat="1" ht="15.75" customHeight="1">
      <c r="A658" s="29" t="s">
        <v>1099</v>
      </c>
      <c r="B658" s="30" t="s">
        <v>148</v>
      </c>
      <c r="C658" s="34" t="s">
        <v>99</v>
      </c>
      <c r="D658" s="35"/>
      <c r="E658" s="32">
        <v>0.52500000000000002</v>
      </c>
      <c r="F658" s="28"/>
      <c r="G658" s="28">
        <v>159900</v>
      </c>
      <c r="H658" s="29" t="s">
        <v>60</v>
      </c>
      <c r="I658" s="33" t="s">
        <v>1100</v>
      </c>
    </row>
    <row r="659" spans="1:9" s="251" customFormat="1" ht="15.75" customHeight="1">
      <c r="A659" s="29" t="s">
        <v>1101</v>
      </c>
      <c r="B659" s="30" t="s">
        <v>148</v>
      </c>
      <c r="C659" s="34">
        <v>20</v>
      </c>
      <c r="D659" s="35"/>
      <c r="E659" s="32">
        <v>36.67</v>
      </c>
      <c r="F659" s="28"/>
      <c r="G659" s="28">
        <v>155900</v>
      </c>
      <c r="H659" s="29" t="s">
        <v>60</v>
      </c>
      <c r="I659" s="33" t="s">
        <v>1102</v>
      </c>
    </row>
    <row r="660" spans="1:9" s="251" customFormat="1" ht="15.75" customHeight="1">
      <c r="A660" s="57" t="s">
        <v>1101</v>
      </c>
      <c r="B660" s="30" t="s">
        <v>138</v>
      </c>
      <c r="C660" s="34" t="s">
        <v>212</v>
      </c>
      <c r="D660" s="35">
        <v>10.891</v>
      </c>
      <c r="E660" s="32"/>
      <c r="F660" s="28"/>
      <c r="G660" s="28">
        <v>188900</v>
      </c>
      <c r="H660" s="29" t="s">
        <v>37</v>
      </c>
      <c r="I660" s="33" t="s">
        <v>1061</v>
      </c>
    </row>
    <row r="661" spans="1:9" s="251" customFormat="1" ht="15.75" customHeight="1">
      <c r="A661" s="29" t="s">
        <v>1103</v>
      </c>
      <c r="B661" s="30" t="s">
        <v>138</v>
      </c>
      <c r="C661" s="34">
        <v>20</v>
      </c>
      <c r="D661" s="35"/>
      <c r="E661" s="32">
        <v>4.62</v>
      </c>
      <c r="F661" s="28"/>
      <c r="G661" s="28">
        <v>169900</v>
      </c>
      <c r="H661" s="29" t="s">
        <v>60</v>
      </c>
      <c r="I661" s="33" t="s">
        <v>1104</v>
      </c>
    </row>
    <row r="662" spans="1:9" s="251" customFormat="1" ht="15.75" customHeight="1">
      <c r="A662" s="29" t="s">
        <v>1103</v>
      </c>
      <c r="B662" s="30" t="s">
        <v>138</v>
      </c>
      <c r="C662" s="34" t="s">
        <v>32</v>
      </c>
      <c r="D662" s="35"/>
      <c r="E662" s="32">
        <v>1.07</v>
      </c>
      <c r="F662" s="28"/>
      <c r="G662" s="28">
        <v>177900</v>
      </c>
      <c r="H662" s="29" t="s">
        <v>60</v>
      </c>
      <c r="I662" s="33" t="s">
        <v>1105</v>
      </c>
    </row>
    <row r="663" spans="1:9" s="251" customFormat="1" ht="15.75" customHeight="1">
      <c r="A663" s="29" t="s">
        <v>1103</v>
      </c>
      <c r="B663" s="30" t="s">
        <v>148</v>
      </c>
      <c r="C663" s="34" t="s">
        <v>1106</v>
      </c>
      <c r="D663" s="35"/>
      <c r="E663" s="32">
        <v>14.74</v>
      </c>
      <c r="F663" s="28"/>
      <c r="G663" s="28">
        <v>219900</v>
      </c>
      <c r="H663" s="29" t="s">
        <v>60</v>
      </c>
      <c r="I663" s="33" t="s">
        <v>1107</v>
      </c>
    </row>
    <row r="664" spans="1:9" s="251" customFormat="1" ht="15.75" customHeight="1">
      <c r="A664" s="29" t="s">
        <v>1108</v>
      </c>
      <c r="B664" s="30" t="s">
        <v>148</v>
      </c>
      <c r="C664" s="34">
        <v>20</v>
      </c>
      <c r="D664" s="35"/>
      <c r="E664" s="69">
        <v>5.29</v>
      </c>
      <c r="F664" s="28"/>
      <c r="G664" s="28">
        <v>149900</v>
      </c>
      <c r="H664" s="29" t="s">
        <v>46</v>
      </c>
      <c r="I664" s="33" t="s">
        <v>343</v>
      </c>
    </row>
    <row r="665" spans="1:9" s="251" customFormat="1" ht="15.75" customHeight="1">
      <c r="A665" s="29" t="s">
        <v>1108</v>
      </c>
      <c r="B665" s="30" t="s">
        <v>138</v>
      </c>
      <c r="C665" s="34" t="s">
        <v>32</v>
      </c>
      <c r="D665" s="35"/>
      <c r="E665" s="69">
        <v>5.38</v>
      </c>
      <c r="F665" s="28"/>
      <c r="G665" s="28">
        <v>173900</v>
      </c>
      <c r="H665" s="29" t="s">
        <v>60</v>
      </c>
      <c r="I665" s="33" t="s">
        <v>1109</v>
      </c>
    </row>
    <row r="666" spans="1:9" s="251" customFormat="1" ht="15.75" customHeight="1">
      <c r="A666" s="29" t="s">
        <v>1110</v>
      </c>
      <c r="B666" s="30" t="s">
        <v>125</v>
      </c>
      <c r="C666" s="34" t="s">
        <v>32</v>
      </c>
      <c r="D666" s="35"/>
      <c r="E666" s="69">
        <v>5.03</v>
      </c>
      <c r="F666" s="28"/>
      <c r="G666" s="28">
        <v>169900</v>
      </c>
      <c r="H666" s="29" t="s">
        <v>60</v>
      </c>
      <c r="I666" s="33" t="s">
        <v>1111</v>
      </c>
    </row>
    <row r="667" spans="1:9" s="251" customFormat="1" ht="15.75" customHeight="1">
      <c r="A667" s="29" t="s">
        <v>1112</v>
      </c>
      <c r="B667" s="30" t="s">
        <v>148</v>
      </c>
      <c r="C667" s="34">
        <v>20</v>
      </c>
      <c r="D667" s="35"/>
      <c r="E667" s="32">
        <v>5.0350000000000001</v>
      </c>
      <c r="F667" s="28"/>
      <c r="G667" s="28">
        <v>169900</v>
      </c>
      <c r="H667" s="29" t="s">
        <v>60</v>
      </c>
      <c r="I667" s="33" t="s">
        <v>1113</v>
      </c>
    </row>
    <row r="668" spans="1:9" s="251" customFormat="1" ht="15.75" customHeight="1">
      <c r="A668" s="29" t="s">
        <v>1112</v>
      </c>
      <c r="B668" s="30" t="s">
        <v>138</v>
      </c>
      <c r="C668" s="34" t="s">
        <v>32</v>
      </c>
      <c r="D668" s="35"/>
      <c r="E668" s="32">
        <v>3.68</v>
      </c>
      <c r="F668" s="28"/>
      <c r="G668" s="28">
        <v>177900</v>
      </c>
      <c r="H668" s="29" t="s">
        <v>60</v>
      </c>
      <c r="I668" s="33" t="s">
        <v>1114</v>
      </c>
    </row>
    <row r="669" spans="1:9" s="251" customFormat="1" ht="15.75" customHeight="1">
      <c r="A669" s="29" t="s">
        <v>1112</v>
      </c>
      <c r="B669" s="30" t="s">
        <v>125</v>
      </c>
      <c r="C669" s="34" t="s">
        <v>143</v>
      </c>
      <c r="D669" s="35"/>
      <c r="E669" s="32">
        <v>4.08</v>
      </c>
      <c r="F669" s="28"/>
      <c r="G669" s="28">
        <v>199900</v>
      </c>
      <c r="H669" s="29" t="s">
        <v>60</v>
      </c>
      <c r="I669" s="33" t="s">
        <v>1115</v>
      </c>
    </row>
    <row r="670" spans="1:9" s="251" customFormat="1" ht="15.75" customHeight="1">
      <c r="A670" s="29" t="s">
        <v>1116</v>
      </c>
      <c r="B670" s="30" t="s">
        <v>148</v>
      </c>
      <c r="C670" s="34" t="s">
        <v>115</v>
      </c>
      <c r="D670" s="35"/>
      <c r="E670" s="35">
        <v>1.43</v>
      </c>
      <c r="F670" s="28"/>
      <c r="G670" s="28">
        <v>399900</v>
      </c>
      <c r="H670" s="29" t="s">
        <v>956</v>
      </c>
      <c r="I670" s="33" t="s">
        <v>1117</v>
      </c>
    </row>
    <row r="671" spans="1:9" s="251" customFormat="1" ht="15.75" customHeight="1">
      <c r="A671" s="29" t="s">
        <v>1118</v>
      </c>
      <c r="B671" s="30" t="s">
        <v>138</v>
      </c>
      <c r="C671" s="34" t="s">
        <v>32</v>
      </c>
      <c r="D671" s="35"/>
      <c r="E671" s="35">
        <v>2.71</v>
      </c>
      <c r="F671" s="28"/>
      <c r="G671" s="28">
        <v>229900</v>
      </c>
      <c r="H671" s="29" t="s">
        <v>60</v>
      </c>
      <c r="I671" s="33" t="s">
        <v>1119</v>
      </c>
    </row>
    <row r="672" spans="1:9" s="251" customFormat="1" ht="15.75" customHeight="1">
      <c r="A672" s="29" t="s">
        <v>1118</v>
      </c>
      <c r="B672" s="30" t="s">
        <v>138</v>
      </c>
      <c r="C672" s="34">
        <v>35</v>
      </c>
      <c r="D672" s="35"/>
      <c r="E672" s="35">
        <v>1.29</v>
      </c>
      <c r="F672" s="28"/>
      <c r="G672" s="28">
        <v>219900</v>
      </c>
      <c r="H672" s="29" t="s">
        <v>60</v>
      </c>
      <c r="I672" s="33" t="s">
        <v>1120</v>
      </c>
    </row>
    <row r="673" spans="1:9" s="251" customFormat="1" ht="15.75" customHeight="1">
      <c r="A673" s="29" t="s">
        <v>1118</v>
      </c>
      <c r="B673" s="30" t="s">
        <v>138</v>
      </c>
      <c r="C673" s="34">
        <v>45</v>
      </c>
      <c r="D673" s="35"/>
      <c r="E673" s="35">
        <v>0.81500000000000006</v>
      </c>
      <c r="F673" s="28"/>
      <c r="G673" s="28">
        <v>219900</v>
      </c>
      <c r="H673" s="29" t="s">
        <v>60</v>
      </c>
      <c r="I673" s="33" t="s">
        <v>1121</v>
      </c>
    </row>
    <row r="674" spans="1:9" s="251" customFormat="1" ht="15.75" customHeight="1">
      <c r="A674" s="29" t="s">
        <v>1118</v>
      </c>
      <c r="B674" s="30" t="s">
        <v>138</v>
      </c>
      <c r="C674" s="34" t="s">
        <v>354</v>
      </c>
      <c r="D674" s="35"/>
      <c r="E674" s="35">
        <v>2.1850000000000001</v>
      </c>
      <c r="F674" s="28"/>
      <c r="G674" s="28">
        <v>249900</v>
      </c>
      <c r="H674" s="29" t="s">
        <v>60</v>
      </c>
      <c r="I674" s="33" t="s">
        <v>1122</v>
      </c>
    </row>
    <row r="675" spans="1:9" s="251" customFormat="1" ht="15.75" customHeight="1">
      <c r="A675" s="29" t="s">
        <v>1123</v>
      </c>
      <c r="B675" s="30" t="s">
        <v>138</v>
      </c>
      <c r="C675" s="34">
        <v>20</v>
      </c>
      <c r="D675" s="35"/>
      <c r="E675" s="35">
        <v>1.48</v>
      </c>
      <c r="F675" s="28"/>
      <c r="G675" s="28">
        <v>219900</v>
      </c>
      <c r="H675" s="29" t="s">
        <v>60</v>
      </c>
      <c r="I675" s="33" t="s">
        <v>1124</v>
      </c>
    </row>
    <row r="676" spans="1:9" s="251" customFormat="1" ht="15.75" customHeight="1">
      <c r="A676" s="29" t="s">
        <v>1125</v>
      </c>
      <c r="B676" s="30" t="s">
        <v>138</v>
      </c>
      <c r="C676" s="34">
        <v>20</v>
      </c>
      <c r="D676" s="35"/>
      <c r="E676" s="35">
        <v>1.86</v>
      </c>
      <c r="F676" s="28"/>
      <c r="G676" s="28">
        <v>219900</v>
      </c>
      <c r="H676" s="29" t="s">
        <v>60</v>
      </c>
      <c r="I676" s="33" t="s">
        <v>1126</v>
      </c>
    </row>
    <row r="677" spans="1:9" s="251" customFormat="1" ht="15.75" customHeight="1">
      <c r="A677" s="29" t="s">
        <v>1127</v>
      </c>
      <c r="B677" s="30" t="s">
        <v>138</v>
      </c>
      <c r="C677" s="34" t="s">
        <v>32</v>
      </c>
      <c r="D677" s="35"/>
      <c r="E677" s="35">
        <v>1.155</v>
      </c>
      <c r="F677" s="28"/>
      <c r="G677" s="28">
        <v>179900</v>
      </c>
      <c r="H677" s="29" t="s">
        <v>60</v>
      </c>
      <c r="I677" s="33" t="s">
        <v>1128</v>
      </c>
    </row>
    <row r="678" spans="1:9" s="251" customFormat="1" ht="15.75" customHeight="1">
      <c r="A678" s="29" t="s">
        <v>1129</v>
      </c>
      <c r="B678" s="30" t="s">
        <v>125</v>
      </c>
      <c r="C678" s="44" t="s">
        <v>1130</v>
      </c>
      <c r="D678" s="35"/>
      <c r="E678" s="32">
        <v>0.59</v>
      </c>
      <c r="F678" s="28"/>
      <c r="G678" s="28">
        <v>133900</v>
      </c>
      <c r="H678" s="29" t="s">
        <v>60</v>
      </c>
      <c r="I678" s="33" t="s">
        <v>1131</v>
      </c>
    </row>
    <row r="679" spans="1:9" s="251" customFormat="1" ht="15.75" customHeight="1">
      <c r="A679" s="29" t="s">
        <v>1132</v>
      </c>
      <c r="B679" s="30" t="s">
        <v>125</v>
      </c>
      <c r="C679" s="44">
        <v>20</v>
      </c>
      <c r="D679" s="35"/>
      <c r="E679" s="32">
        <v>4.34</v>
      </c>
      <c r="F679" s="28"/>
      <c r="G679" s="28">
        <v>179900</v>
      </c>
      <c r="H679" s="29" t="s">
        <v>60</v>
      </c>
      <c r="I679" s="33" t="s">
        <v>1133</v>
      </c>
    </row>
    <row r="680" spans="1:9" s="251" customFormat="1" ht="15.75" customHeight="1">
      <c r="A680" s="29" t="s">
        <v>1134</v>
      </c>
      <c r="B680" s="30" t="s">
        <v>138</v>
      </c>
      <c r="C680" s="44" t="s">
        <v>32</v>
      </c>
      <c r="D680" s="35"/>
      <c r="E680" s="32">
        <v>5.1349999999999998</v>
      </c>
      <c r="F680" s="28"/>
      <c r="G680" s="28">
        <v>189900</v>
      </c>
      <c r="H680" s="29" t="s">
        <v>60</v>
      </c>
      <c r="I680" s="33" t="s">
        <v>1135</v>
      </c>
    </row>
    <row r="681" spans="1:9" s="251" customFormat="1" ht="15.75" customHeight="1">
      <c r="A681" s="29" t="s">
        <v>1136</v>
      </c>
      <c r="B681" s="30" t="s">
        <v>138</v>
      </c>
      <c r="C681" s="44" t="s">
        <v>143</v>
      </c>
      <c r="D681" s="35"/>
      <c r="E681" s="32">
        <v>2.1800000000000002</v>
      </c>
      <c r="F681" s="28"/>
      <c r="G681" s="28">
        <v>249900</v>
      </c>
      <c r="H681" s="29" t="s">
        <v>60</v>
      </c>
      <c r="I681" s="33" t="s">
        <v>1137</v>
      </c>
    </row>
    <row r="682" spans="1:9" s="251" customFormat="1" ht="15.75" customHeight="1">
      <c r="A682" s="29" t="s">
        <v>1138</v>
      </c>
      <c r="B682" s="30" t="s">
        <v>160</v>
      </c>
      <c r="C682" s="45" t="s">
        <v>32</v>
      </c>
      <c r="D682" s="35">
        <v>0.625</v>
      </c>
      <c r="E682" s="32"/>
      <c r="F682" s="28"/>
      <c r="G682" s="28">
        <v>79900</v>
      </c>
      <c r="H682" s="29" t="s">
        <v>37</v>
      </c>
      <c r="I682" s="261" t="s">
        <v>1139</v>
      </c>
    </row>
    <row r="683" spans="1:9" s="251" customFormat="1" ht="15.75" customHeight="1">
      <c r="A683" s="29" t="s">
        <v>1140</v>
      </c>
      <c r="B683" s="30" t="s">
        <v>125</v>
      </c>
      <c r="C683" s="44">
        <v>20</v>
      </c>
      <c r="D683" s="35"/>
      <c r="E683" s="32">
        <v>6.61</v>
      </c>
      <c r="F683" s="28"/>
      <c r="G683" s="28">
        <v>149900</v>
      </c>
      <c r="H683" s="29" t="s">
        <v>37</v>
      </c>
      <c r="I683" s="33" t="s">
        <v>1515</v>
      </c>
    </row>
    <row r="684" spans="1:9" s="251" customFormat="1" ht="15.75" customHeight="1">
      <c r="A684" s="29" t="s">
        <v>1140</v>
      </c>
      <c r="B684" s="30" t="s">
        <v>148</v>
      </c>
      <c r="C684" s="31" t="s">
        <v>104</v>
      </c>
      <c r="D684" s="35">
        <v>8.2050000000000001</v>
      </c>
      <c r="E684" s="32"/>
      <c r="F684" s="28"/>
      <c r="G684" s="28">
        <v>155900</v>
      </c>
      <c r="H684" s="29" t="s">
        <v>60</v>
      </c>
      <c r="I684" s="78" t="s">
        <v>1141</v>
      </c>
    </row>
    <row r="685" spans="1:9" s="251" customFormat="1" ht="15.75" customHeight="1">
      <c r="A685" s="29" t="s">
        <v>1140</v>
      </c>
      <c r="B685" s="30" t="s">
        <v>148</v>
      </c>
      <c r="C685" s="44" t="s">
        <v>32</v>
      </c>
      <c r="D685" s="35">
        <v>23</v>
      </c>
      <c r="E685" s="32"/>
      <c r="F685" s="28" t="s">
        <v>403</v>
      </c>
      <c r="G685" s="28">
        <v>144900</v>
      </c>
      <c r="H685" s="29" t="s">
        <v>321</v>
      </c>
      <c r="I685" s="33" t="s">
        <v>1004</v>
      </c>
    </row>
    <row r="686" spans="1:9" s="251" customFormat="1" ht="15.75" customHeight="1">
      <c r="A686" s="57" t="s">
        <v>1142</v>
      </c>
      <c r="B686" s="30" t="s">
        <v>125</v>
      </c>
      <c r="C686" s="44" t="s">
        <v>32</v>
      </c>
      <c r="D686" s="35">
        <v>92.844999999999999</v>
      </c>
      <c r="E686" s="32">
        <v>25</v>
      </c>
      <c r="F686" s="28"/>
      <c r="G686" s="28">
        <v>149900</v>
      </c>
      <c r="H686" s="29" t="s">
        <v>24</v>
      </c>
      <c r="I686" s="33" t="s">
        <v>1514</v>
      </c>
    </row>
    <row r="687" spans="1:9" s="251" customFormat="1" ht="15.75" customHeight="1">
      <c r="A687" s="29" t="s">
        <v>1143</v>
      </c>
      <c r="B687" s="30" t="s">
        <v>138</v>
      </c>
      <c r="C687" s="44" t="s">
        <v>32</v>
      </c>
      <c r="D687" s="35"/>
      <c r="E687" s="32">
        <v>100</v>
      </c>
      <c r="F687" s="28"/>
      <c r="G687" s="28">
        <v>129900</v>
      </c>
      <c r="H687" s="29" t="s">
        <v>46</v>
      </c>
      <c r="I687" s="33" t="s">
        <v>1144</v>
      </c>
    </row>
    <row r="688" spans="1:9" s="251" customFormat="1" ht="15.75" customHeight="1">
      <c r="A688" s="29" t="s">
        <v>1140</v>
      </c>
      <c r="B688" s="30" t="s">
        <v>138</v>
      </c>
      <c r="C688" s="44" t="s">
        <v>212</v>
      </c>
      <c r="D688" s="35"/>
      <c r="E688" s="32">
        <v>3.65</v>
      </c>
      <c r="F688" s="28"/>
      <c r="G688" s="28">
        <v>149900</v>
      </c>
      <c r="H688" s="29" t="s">
        <v>46</v>
      </c>
      <c r="I688" s="33" t="s">
        <v>1145</v>
      </c>
    </row>
    <row r="689" spans="1:9" s="251" customFormat="1" ht="15.75" customHeight="1">
      <c r="A689" s="29" t="s">
        <v>1140</v>
      </c>
      <c r="B689" s="30" t="s">
        <v>148</v>
      </c>
      <c r="C689" s="31" t="s">
        <v>254</v>
      </c>
      <c r="D689" s="35">
        <v>0.35499999999999998</v>
      </c>
      <c r="E689" s="32"/>
      <c r="F689" s="28"/>
      <c r="G689" s="28">
        <v>188900</v>
      </c>
      <c r="H689" s="29" t="s">
        <v>60</v>
      </c>
      <c r="I689" s="78" t="s">
        <v>1146</v>
      </c>
    </row>
    <row r="690" spans="1:9" s="251" customFormat="1" ht="15.75" customHeight="1">
      <c r="A690" s="29" t="s">
        <v>1147</v>
      </c>
      <c r="B690" s="30" t="s">
        <v>125</v>
      </c>
      <c r="C690" s="45">
        <v>20</v>
      </c>
      <c r="D690" s="35">
        <v>19.893999999999998</v>
      </c>
      <c r="E690" s="32">
        <v>0.76</v>
      </c>
      <c r="F690" s="28"/>
      <c r="G690" s="28">
        <v>139900</v>
      </c>
      <c r="H690" s="29" t="s">
        <v>37</v>
      </c>
      <c r="I690" s="33" t="s">
        <v>1148</v>
      </c>
    </row>
    <row r="691" spans="1:9" s="251" customFormat="1" ht="15.75" customHeight="1">
      <c r="A691" s="29" t="s">
        <v>1147</v>
      </c>
      <c r="B691" s="30" t="s">
        <v>125</v>
      </c>
      <c r="C691" s="45" t="s">
        <v>32</v>
      </c>
      <c r="D691" s="35">
        <v>15.1</v>
      </c>
      <c r="E691" s="32">
        <v>13.71</v>
      </c>
      <c r="F691" s="28"/>
      <c r="G691" s="28">
        <v>149900</v>
      </c>
      <c r="H691" s="29" t="s">
        <v>37</v>
      </c>
      <c r="I691" s="33" t="s">
        <v>1149</v>
      </c>
    </row>
    <row r="692" spans="1:9" s="251" customFormat="1" ht="15.75" customHeight="1">
      <c r="A692" s="29" t="s">
        <v>1150</v>
      </c>
      <c r="B692" s="30" t="s">
        <v>125</v>
      </c>
      <c r="C692" s="34">
        <v>20</v>
      </c>
      <c r="D692" s="35">
        <v>25.67</v>
      </c>
      <c r="E692" s="35">
        <v>1.72</v>
      </c>
      <c r="F692" s="28">
        <v>144900</v>
      </c>
      <c r="G692" s="28">
        <v>149900</v>
      </c>
      <c r="H692" s="29" t="s">
        <v>24</v>
      </c>
      <c r="I692" s="33" t="s">
        <v>1151</v>
      </c>
    </row>
    <row r="693" spans="1:9" s="251" customFormat="1" ht="15.75" customHeight="1">
      <c r="A693" s="29" t="s">
        <v>1152</v>
      </c>
      <c r="B693" s="30" t="s">
        <v>125</v>
      </c>
      <c r="C693" s="44" t="s">
        <v>104</v>
      </c>
      <c r="D693" s="35"/>
      <c r="E693" s="35">
        <v>35.17</v>
      </c>
      <c r="F693" s="28"/>
      <c r="G693" s="28">
        <v>149900</v>
      </c>
      <c r="H693" s="29" t="s">
        <v>60</v>
      </c>
      <c r="I693" s="33" t="s">
        <v>1153</v>
      </c>
    </row>
    <row r="694" spans="1:9" s="251" customFormat="1" ht="15.75" customHeight="1">
      <c r="A694" s="29" t="s">
        <v>1150</v>
      </c>
      <c r="B694" s="30" t="s">
        <v>125</v>
      </c>
      <c r="C694" s="44" t="s">
        <v>32</v>
      </c>
      <c r="D694" s="35"/>
      <c r="E694" s="32">
        <v>9.85</v>
      </c>
      <c r="F694" s="28"/>
      <c r="G694" s="28">
        <v>149900</v>
      </c>
      <c r="H694" s="29" t="s">
        <v>60</v>
      </c>
      <c r="I694" s="33" t="s">
        <v>1154</v>
      </c>
    </row>
    <row r="695" spans="1:9" s="251" customFormat="1" ht="15.75" customHeight="1">
      <c r="A695" s="29" t="s">
        <v>1155</v>
      </c>
      <c r="B695" s="30" t="s">
        <v>138</v>
      </c>
      <c r="C695" s="44" t="s">
        <v>212</v>
      </c>
      <c r="D695" s="35">
        <v>7.14</v>
      </c>
      <c r="E695" s="32">
        <v>100</v>
      </c>
      <c r="F695" s="28"/>
      <c r="G695" s="28">
        <v>156900</v>
      </c>
      <c r="H695" s="29" t="s">
        <v>37</v>
      </c>
      <c r="I695" s="33" t="s">
        <v>1156</v>
      </c>
    </row>
    <row r="696" spans="1:9" s="251" customFormat="1" ht="15.75" customHeight="1">
      <c r="A696" s="29" t="s">
        <v>1157</v>
      </c>
      <c r="B696" s="30" t="s">
        <v>148</v>
      </c>
      <c r="C696" s="44" t="s">
        <v>99</v>
      </c>
      <c r="D696" s="35">
        <v>1.7749999999999999</v>
      </c>
      <c r="E696" s="32"/>
      <c r="F696" s="28"/>
      <c r="G696" s="28">
        <v>149900</v>
      </c>
      <c r="H696" s="29" t="s">
        <v>60</v>
      </c>
      <c r="I696" s="33" t="s">
        <v>1158</v>
      </c>
    </row>
    <row r="697" spans="1:9" s="248" customFormat="1" ht="15.75" customHeight="1">
      <c r="A697" s="29" t="s">
        <v>1159</v>
      </c>
      <c r="B697" s="30" t="s">
        <v>148</v>
      </c>
      <c r="C697" s="45">
        <v>20</v>
      </c>
      <c r="D697" s="35"/>
      <c r="E697" s="32">
        <v>0.84</v>
      </c>
      <c r="F697" s="28"/>
      <c r="G697" s="28">
        <v>139900</v>
      </c>
      <c r="H697" s="29" t="s">
        <v>60</v>
      </c>
      <c r="I697" s="33" t="s">
        <v>1160</v>
      </c>
    </row>
    <row r="698" spans="1:9" s="248" customFormat="1" ht="15.75" customHeight="1">
      <c r="A698" s="29" t="s">
        <v>1161</v>
      </c>
      <c r="B698" s="30" t="s">
        <v>125</v>
      </c>
      <c r="C698" s="44">
        <v>10</v>
      </c>
      <c r="D698" s="35"/>
      <c r="E698" s="35">
        <v>7.6749999999999998</v>
      </c>
      <c r="F698" s="28"/>
      <c r="G698" s="28">
        <v>146900</v>
      </c>
      <c r="H698" s="29" t="s">
        <v>60</v>
      </c>
      <c r="I698" s="33" t="s">
        <v>1162</v>
      </c>
    </row>
    <row r="699" spans="1:9" s="248" customFormat="1" ht="15.75" customHeight="1">
      <c r="A699" s="29" t="s">
        <v>1161</v>
      </c>
      <c r="B699" s="30" t="s">
        <v>138</v>
      </c>
      <c r="C699" s="34" t="s">
        <v>32</v>
      </c>
      <c r="D699" s="35">
        <v>31.977</v>
      </c>
      <c r="E699" s="32">
        <v>0.84</v>
      </c>
      <c r="F699" s="28"/>
      <c r="G699" s="28">
        <v>159900</v>
      </c>
      <c r="H699" s="29" t="s">
        <v>24</v>
      </c>
      <c r="I699" s="33" t="s">
        <v>1163</v>
      </c>
    </row>
    <row r="700" spans="1:9" s="248" customFormat="1" ht="15.75" customHeight="1">
      <c r="A700" s="29" t="s">
        <v>1164</v>
      </c>
      <c r="B700" s="30" t="s">
        <v>125</v>
      </c>
      <c r="C700" s="44">
        <v>20</v>
      </c>
      <c r="D700" s="32"/>
      <c r="E700" s="32">
        <v>0.89</v>
      </c>
      <c r="F700" s="28"/>
      <c r="G700" s="28">
        <v>155900</v>
      </c>
      <c r="H700" s="29" t="s">
        <v>24</v>
      </c>
      <c r="I700" s="33" t="s">
        <v>1165</v>
      </c>
    </row>
    <row r="701" spans="1:9" s="248" customFormat="1" ht="15.75" customHeight="1">
      <c r="A701" s="57" t="s">
        <v>1166</v>
      </c>
      <c r="B701" s="30" t="s">
        <v>125</v>
      </c>
      <c r="C701" s="34">
        <v>20</v>
      </c>
      <c r="D701" s="35"/>
      <c r="E701" s="35">
        <v>21.08</v>
      </c>
      <c r="F701" s="28"/>
      <c r="G701" s="28">
        <v>149900</v>
      </c>
      <c r="H701" s="29" t="s">
        <v>60</v>
      </c>
      <c r="I701" s="33" t="s">
        <v>1167</v>
      </c>
    </row>
    <row r="702" spans="1:9" s="251" customFormat="1" ht="15.75" customHeight="1">
      <c r="A702" s="29" t="s">
        <v>1168</v>
      </c>
      <c r="B702" s="30" t="s">
        <v>125</v>
      </c>
      <c r="C702" s="34" t="s">
        <v>32</v>
      </c>
      <c r="D702" s="35">
        <v>23.65</v>
      </c>
      <c r="E702" s="32"/>
      <c r="F702" s="28"/>
      <c r="G702" s="28">
        <v>154900</v>
      </c>
      <c r="H702" s="29" t="s">
        <v>37</v>
      </c>
      <c r="I702" s="33" t="s">
        <v>1169</v>
      </c>
    </row>
    <row r="703" spans="1:9" s="248" customFormat="1" ht="15.75" customHeight="1">
      <c r="A703" s="29" t="s">
        <v>1166</v>
      </c>
      <c r="B703" s="30" t="s">
        <v>148</v>
      </c>
      <c r="C703" s="34" t="s">
        <v>212</v>
      </c>
      <c r="D703" s="35"/>
      <c r="E703" s="32">
        <v>1.5</v>
      </c>
      <c r="F703" s="28"/>
      <c r="G703" s="28">
        <v>156900</v>
      </c>
      <c r="H703" s="29" t="s">
        <v>24</v>
      </c>
      <c r="I703" s="33" t="s">
        <v>1170</v>
      </c>
    </row>
    <row r="704" spans="1:9" s="248" customFormat="1" ht="15.75" customHeight="1">
      <c r="A704" s="29" t="s">
        <v>1171</v>
      </c>
      <c r="B704" s="30" t="s">
        <v>125</v>
      </c>
      <c r="C704" s="44" t="s">
        <v>104</v>
      </c>
      <c r="D704" s="35"/>
      <c r="E704" s="35">
        <v>10.54</v>
      </c>
      <c r="F704" s="28"/>
      <c r="G704" s="28">
        <v>149900</v>
      </c>
      <c r="H704" s="29" t="s">
        <v>60</v>
      </c>
      <c r="I704" s="33" t="s">
        <v>1172</v>
      </c>
    </row>
    <row r="705" spans="1:9" s="248" customFormat="1" ht="15.75" customHeight="1">
      <c r="A705" s="29" t="s">
        <v>1173</v>
      </c>
      <c r="B705" s="30" t="s">
        <v>125</v>
      </c>
      <c r="C705" s="34">
        <v>20</v>
      </c>
      <c r="D705" s="35"/>
      <c r="E705" s="32">
        <v>1.3049999999999999</v>
      </c>
      <c r="F705" s="28"/>
      <c r="G705" s="28">
        <v>119900</v>
      </c>
      <c r="H705" s="29" t="s">
        <v>24</v>
      </c>
      <c r="I705" s="33" t="s">
        <v>1509</v>
      </c>
    </row>
    <row r="706" spans="1:9" s="248" customFormat="1" ht="15.75" customHeight="1">
      <c r="A706" s="29" t="s">
        <v>1173</v>
      </c>
      <c r="B706" s="30" t="s">
        <v>125</v>
      </c>
      <c r="C706" s="34">
        <v>35</v>
      </c>
      <c r="D706" s="35"/>
      <c r="E706" s="35">
        <v>9.8849999999999998</v>
      </c>
      <c r="F706" s="28"/>
      <c r="G706" s="28">
        <v>129900</v>
      </c>
      <c r="H706" s="29" t="s">
        <v>60</v>
      </c>
      <c r="I706" s="33" t="s">
        <v>1174</v>
      </c>
    </row>
    <row r="707" spans="1:9" s="248" customFormat="1" ht="15.75" customHeight="1">
      <c r="A707" s="29" t="s">
        <v>1175</v>
      </c>
      <c r="B707" s="30" t="s">
        <v>148</v>
      </c>
      <c r="C707" s="34">
        <v>20</v>
      </c>
      <c r="D707" s="35"/>
      <c r="E707" s="35">
        <v>0.745</v>
      </c>
      <c r="F707" s="28"/>
      <c r="G707" s="28">
        <v>119900</v>
      </c>
      <c r="H707" s="29" t="s">
        <v>60</v>
      </c>
      <c r="I707" s="33" t="s">
        <v>1176</v>
      </c>
    </row>
    <row r="708" spans="1:9" s="248" customFormat="1" ht="15.75" customHeight="1">
      <c r="A708" s="29" t="s">
        <v>1175</v>
      </c>
      <c r="B708" s="30" t="s">
        <v>125</v>
      </c>
      <c r="C708" s="34" t="s">
        <v>32</v>
      </c>
      <c r="D708" s="35"/>
      <c r="E708" s="35">
        <v>227.1</v>
      </c>
      <c r="F708" s="43" t="s">
        <v>257</v>
      </c>
      <c r="G708" s="43">
        <v>129900</v>
      </c>
      <c r="H708" s="29" t="s">
        <v>24</v>
      </c>
      <c r="I708" s="33" t="s">
        <v>1510</v>
      </c>
    </row>
    <row r="709" spans="1:9" s="248" customFormat="1" ht="15.75" customHeight="1">
      <c r="A709" s="29" t="s">
        <v>1177</v>
      </c>
      <c r="B709" s="30" t="s">
        <v>148</v>
      </c>
      <c r="C709" s="34" t="s">
        <v>99</v>
      </c>
      <c r="D709" s="32"/>
      <c r="E709" s="32">
        <v>8.43</v>
      </c>
      <c r="F709" s="28"/>
      <c r="G709" s="28">
        <v>159900</v>
      </c>
      <c r="H709" s="29" t="s">
        <v>60</v>
      </c>
      <c r="I709" s="33" t="s">
        <v>1178</v>
      </c>
    </row>
    <row r="710" spans="1:9" s="248" customFormat="1" ht="15.75" customHeight="1">
      <c r="A710" s="29" t="s">
        <v>1177</v>
      </c>
      <c r="B710" s="30" t="s">
        <v>148</v>
      </c>
      <c r="C710" s="34">
        <v>20</v>
      </c>
      <c r="D710" s="32"/>
      <c r="E710" s="32">
        <v>5.32</v>
      </c>
      <c r="F710" s="28"/>
      <c r="G710" s="28">
        <v>159900</v>
      </c>
      <c r="H710" s="29" t="s">
        <v>60</v>
      </c>
      <c r="I710" s="33" t="s">
        <v>1179</v>
      </c>
    </row>
    <row r="711" spans="1:9" s="251" customFormat="1" ht="15.75" customHeight="1">
      <c r="A711" s="29" t="s">
        <v>1177</v>
      </c>
      <c r="B711" s="30" t="s">
        <v>138</v>
      </c>
      <c r="C711" s="34" t="s">
        <v>32</v>
      </c>
      <c r="D711" s="32"/>
      <c r="E711" s="32">
        <v>2.4350000000000001</v>
      </c>
      <c r="F711" s="28"/>
      <c r="G711" s="28">
        <v>179900</v>
      </c>
      <c r="H711" s="29" t="s">
        <v>60</v>
      </c>
      <c r="I711" s="33" t="s">
        <v>1180</v>
      </c>
    </row>
    <row r="712" spans="1:9" s="251" customFormat="1" ht="15.75" customHeight="1">
      <c r="A712" s="29" t="s">
        <v>1177</v>
      </c>
      <c r="B712" s="30" t="s">
        <v>125</v>
      </c>
      <c r="C712" s="34" t="s">
        <v>1181</v>
      </c>
      <c r="D712" s="35"/>
      <c r="E712" s="35">
        <v>0.88</v>
      </c>
      <c r="F712" s="28"/>
      <c r="G712" s="28">
        <v>139900</v>
      </c>
      <c r="H712" s="29" t="s">
        <v>60</v>
      </c>
      <c r="I712" s="33" t="s">
        <v>1182</v>
      </c>
    </row>
    <row r="713" spans="1:9" s="251" customFormat="1" ht="15.75" customHeight="1">
      <c r="A713" s="29" t="s">
        <v>1183</v>
      </c>
      <c r="B713" s="30" t="s">
        <v>125</v>
      </c>
      <c r="C713" s="34" t="s">
        <v>399</v>
      </c>
      <c r="D713" s="32"/>
      <c r="E713" s="32">
        <v>10.71</v>
      </c>
      <c r="F713" s="28"/>
      <c r="G713" s="28">
        <v>169900</v>
      </c>
      <c r="H713" s="29" t="s">
        <v>60</v>
      </c>
      <c r="I713" s="33" t="s">
        <v>1184</v>
      </c>
    </row>
    <row r="714" spans="1:9" s="251" customFormat="1" ht="15.75" customHeight="1">
      <c r="A714" s="29" t="s">
        <v>1177</v>
      </c>
      <c r="B714" s="30" t="s">
        <v>138</v>
      </c>
      <c r="C714" s="34" t="s">
        <v>354</v>
      </c>
      <c r="D714" s="32"/>
      <c r="E714" s="32">
        <v>1.99</v>
      </c>
      <c r="F714" s="28"/>
      <c r="G714" s="28">
        <v>189900</v>
      </c>
      <c r="H714" s="29" t="s">
        <v>60</v>
      </c>
      <c r="I714" s="33" t="s">
        <v>1185</v>
      </c>
    </row>
    <row r="715" spans="1:9" s="251" customFormat="1" ht="15.75" customHeight="1">
      <c r="A715" s="29" t="s">
        <v>1186</v>
      </c>
      <c r="B715" s="30" t="s">
        <v>125</v>
      </c>
      <c r="C715" s="34" t="s">
        <v>32</v>
      </c>
      <c r="D715" s="32">
        <v>15.848000000000001</v>
      </c>
      <c r="E715" s="32">
        <v>11.72</v>
      </c>
      <c r="F715" s="28"/>
      <c r="G715" s="43">
        <v>159900</v>
      </c>
      <c r="H715" s="29" t="s">
        <v>37</v>
      </c>
      <c r="I715" s="33" t="s">
        <v>1511</v>
      </c>
    </row>
    <row r="716" spans="1:9" s="251" customFormat="1" ht="15.75" customHeight="1">
      <c r="A716" s="29" t="s">
        <v>1187</v>
      </c>
      <c r="B716" s="30" t="s">
        <v>125</v>
      </c>
      <c r="C716" s="34" t="s">
        <v>104</v>
      </c>
      <c r="D716" s="32"/>
      <c r="E716" s="32">
        <v>1.96</v>
      </c>
      <c r="F716" s="28"/>
      <c r="G716" s="28">
        <v>159900</v>
      </c>
      <c r="H716" s="29" t="s">
        <v>60</v>
      </c>
      <c r="I716" s="33" t="s">
        <v>1188</v>
      </c>
    </row>
    <row r="717" spans="1:9" s="251" customFormat="1" ht="15.75" customHeight="1">
      <c r="A717" s="29" t="s">
        <v>1187</v>
      </c>
      <c r="B717" s="30" t="s">
        <v>138</v>
      </c>
      <c r="C717" s="34" t="s">
        <v>32</v>
      </c>
      <c r="D717" s="32"/>
      <c r="E717" s="32">
        <v>2.0350000000000001</v>
      </c>
      <c r="F717" s="28"/>
      <c r="G717" s="28">
        <v>179900</v>
      </c>
      <c r="H717" s="29" t="s">
        <v>60</v>
      </c>
      <c r="I717" s="33" t="s">
        <v>1189</v>
      </c>
    </row>
    <row r="718" spans="1:9" s="251" customFormat="1" ht="15.75" customHeight="1">
      <c r="A718" s="29" t="s">
        <v>1190</v>
      </c>
      <c r="B718" s="30" t="s">
        <v>138</v>
      </c>
      <c r="C718" s="34" t="s">
        <v>32</v>
      </c>
      <c r="D718" s="32">
        <v>4.96</v>
      </c>
      <c r="E718" s="32"/>
      <c r="F718" s="28"/>
      <c r="G718" s="28">
        <v>177900</v>
      </c>
      <c r="H718" s="29" t="s">
        <v>60</v>
      </c>
      <c r="I718" s="33" t="s">
        <v>1191</v>
      </c>
    </row>
    <row r="719" spans="1:9" s="248" customFormat="1" ht="15.75" customHeight="1">
      <c r="A719" s="29" t="s">
        <v>1192</v>
      </c>
      <c r="B719" s="30" t="s">
        <v>138</v>
      </c>
      <c r="C719" s="34">
        <v>20</v>
      </c>
      <c r="D719" s="32"/>
      <c r="E719" s="32">
        <v>7.61</v>
      </c>
      <c r="F719" s="28"/>
      <c r="G719" s="28">
        <v>177900</v>
      </c>
      <c r="H719" s="29" t="s">
        <v>60</v>
      </c>
      <c r="I719" s="33" t="s">
        <v>1193</v>
      </c>
    </row>
    <row r="720" spans="1:9" s="251" customFormat="1" ht="15.75" customHeight="1">
      <c r="A720" s="29" t="s">
        <v>1192</v>
      </c>
      <c r="B720" s="30" t="s">
        <v>148</v>
      </c>
      <c r="C720" s="34" t="s">
        <v>99</v>
      </c>
      <c r="D720" s="32">
        <v>8.4700000000000006</v>
      </c>
      <c r="E720" s="32"/>
      <c r="F720" s="28"/>
      <c r="G720" s="28">
        <v>159900</v>
      </c>
      <c r="H720" s="29" t="s">
        <v>60</v>
      </c>
      <c r="I720" s="33" t="s">
        <v>1194</v>
      </c>
    </row>
    <row r="721" spans="1:9" s="251" customFormat="1" ht="15.75" customHeight="1">
      <c r="A721" s="29" t="s">
        <v>1195</v>
      </c>
      <c r="B721" s="30" t="s">
        <v>138</v>
      </c>
      <c r="C721" s="34" t="s">
        <v>32</v>
      </c>
      <c r="D721" s="32"/>
      <c r="E721" s="32">
        <v>4.42</v>
      </c>
      <c r="F721" s="28"/>
      <c r="G721" s="28">
        <v>189900</v>
      </c>
      <c r="H721" s="29" t="s">
        <v>60</v>
      </c>
      <c r="I721" s="33" t="s">
        <v>1196</v>
      </c>
    </row>
    <row r="722" spans="1:9" s="251" customFormat="1" ht="15.75" customHeight="1">
      <c r="A722" s="29" t="s">
        <v>1195</v>
      </c>
      <c r="B722" s="30" t="s">
        <v>138</v>
      </c>
      <c r="C722" s="34" t="s">
        <v>538</v>
      </c>
      <c r="D722" s="32"/>
      <c r="E722" s="32">
        <v>2.78</v>
      </c>
      <c r="F722" s="28"/>
      <c r="G722" s="28">
        <v>189900</v>
      </c>
      <c r="H722" s="29" t="s">
        <v>60</v>
      </c>
      <c r="I722" s="33" t="s">
        <v>1197</v>
      </c>
    </row>
    <row r="723" spans="1:9" s="251" customFormat="1" ht="15.75" customHeight="1">
      <c r="A723" s="29" t="s">
        <v>1198</v>
      </c>
      <c r="B723" s="30" t="s">
        <v>125</v>
      </c>
      <c r="C723" s="34" t="s">
        <v>104</v>
      </c>
      <c r="D723" s="35"/>
      <c r="E723" s="35">
        <v>2.0499999999999998</v>
      </c>
      <c r="F723" s="28"/>
      <c r="G723" s="28">
        <v>199900</v>
      </c>
      <c r="H723" s="29" t="s">
        <v>60</v>
      </c>
      <c r="I723" s="33" t="s">
        <v>1199</v>
      </c>
    </row>
    <row r="724" spans="1:9" s="251" customFormat="1" ht="15.75" customHeight="1">
      <c r="A724" s="29" t="s">
        <v>1200</v>
      </c>
      <c r="B724" s="30" t="s">
        <v>138</v>
      </c>
      <c r="C724" s="34" t="s">
        <v>32</v>
      </c>
      <c r="D724" s="35"/>
      <c r="E724" s="35">
        <v>16.29</v>
      </c>
      <c r="F724" s="28"/>
      <c r="G724" s="28">
        <v>219900</v>
      </c>
      <c r="H724" s="29" t="s">
        <v>60</v>
      </c>
      <c r="I724" s="33" t="s">
        <v>1201</v>
      </c>
    </row>
    <row r="725" spans="1:9" s="251" customFormat="1" ht="15.75" customHeight="1">
      <c r="A725" s="29" t="s">
        <v>1200</v>
      </c>
      <c r="B725" s="30" t="s">
        <v>138</v>
      </c>
      <c r="C725" s="34">
        <v>35</v>
      </c>
      <c r="D725" s="35"/>
      <c r="E725" s="35">
        <v>5.52</v>
      </c>
      <c r="F725" s="28"/>
      <c r="G725" s="28">
        <v>219900</v>
      </c>
      <c r="H725" s="29" t="s">
        <v>60</v>
      </c>
      <c r="I725" s="33" t="s">
        <v>1202</v>
      </c>
    </row>
    <row r="726" spans="1:9" s="248" customFormat="1" ht="15.75" customHeight="1">
      <c r="A726" s="29" t="s">
        <v>1203</v>
      </c>
      <c r="B726" s="30" t="s">
        <v>148</v>
      </c>
      <c r="C726" s="34" t="s">
        <v>115</v>
      </c>
      <c r="D726" s="35"/>
      <c r="E726" s="35">
        <v>1.41</v>
      </c>
      <c r="F726" s="28"/>
      <c r="G726" s="28">
        <v>399900</v>
      </c>
      <c r="H726" s="29" t="s">
        <v>956</v>
      </c>
      <c r="I726" s="33" t="s">
        <v>1204</v>
      </c>
    </row>
    <row r="727" spans="1:9" s="248" customFormat="1" ht="15.75" customHeight="1">
      <c r="A727" s="29" t="s">
        <v>1205</v>
      </c>
      <c r="B727" s="30" t="s">
        <v>148</v>
      </c>
      <c r="C727" s="34">
        <v>20</v>
      </c>
      <c r="D727" s="35">
        <v>0.25</v>
      </c>
      <c r="E727" s="35"/>
      <c r="F727" s="28"/>
      <c r="G727" s="28">
        <v>149900</v>
      </c>
      <c r="H727" s="29" t="s">
        <v>46</v>
      </c>
      <c r="I727" s="246" t="s">
        <v>1206</v>
      </c>
    </row>
    <row r="728" spans="1:9" s="251" customFormat="1" ht="15.75" customHeight="1">
      <c r="A728" s="29" t="s">
        <v>1207</v>
      </c>
      <c r="B728" s="30" t="s">
        <v>138</v>
      </c>
      <c r="C728" s="34">
        <v>35</v>
      </c>
      <c r="D728" s="35"/>
      <c r="E728" s="35">
        <v>2.08</v>
      </c>
      <c r="F728" s="28"/>
      <c r="G728" s="28">
        <v>219900</v>
      </c>
      <c r="H728" s="29" t="s">
        <v>60</v>
      </c>
      <c r="I728" s="246" t="s">
        <v>1208</v>
      </c>
    </row>
    <row r="729" spans="1:9" s="251" customFormat="1" ht="15.75" customHeight="1">
      <c r="A729" s="29" t="s">
        <v>1209</v>
      </c>
      <c r="B729" s="30" t="s">
        <v>125</v>
      </c>
      <c r="C729" s="51" t="s">
        <v>1210</v>
      </c>
      <c r="D729" s="35"/>
      <c r="E729" s="32">
        <v>18.16</v>
      </c>
      <c r="F729" s="28">
        <v>89900</v>
      </c>
      <c r="G729" s="28">
        <v>109900</v>
      </c>
      <c r="H729" s="29" t="s">
        <v>60</v>
      </c>
      <c r="I729" s="33" t="s">
        <v>1211</v>
      </c>
    </row>
    <row r="730" spans="1:9" s="248" customFormat="1" ht="15.75" customHeight="1">
      <c r="A730" s="29" t="s">
        <v>1212</v>
      </c>
      <c r="B730" s="30" t="s">
        <v>125</v>
      </c>
      <c r="C730" s="34" t="s">
        <v>99</v>
      </c>
      <c r="D730" s="35"/>
      <c r="E730" s="35">
        <v>4.13</v>
      </c>
      <c r="F730" s="28">
        <v>109900</v>
      </c>
      <c r="G730" s="28">
        <v>119900</v>
      </c>
      <c r="H730" s="29" t="s">
        <v>60</v>
      </c>
      <c r="I730" s="33" t="s">
        <v>1213</v>
      </c>
    </row>
    <row r="731" spans="1:9" s="251" customFormat="1" ht="15.75" customHeight="1">
      <c r="A731" s="29" t="s">
        <v>1214</v>
      </c>
      <c r="B731" s="30" t="s">
        <v>138</v>
      </c>
      <c r="C731" s="34">
        <v>20</v>
      </c>
      <c r="D731" s="35"/>
      <c r="E731" s="35">
        <v>1.375</v>
      </c>
      <c r="F731" s="28"/>
      <c r="G731" s="28">
        <v>189900</v>
      </c>
      <c r="H731" s="29" t="s">
        <v>60</v>
      </c>
      <c r="I731" s="33" t="s">
        <v>349</v>
      </c>
    </row>
    <row r="732" spans="1:9" s="251" customFormat="1" ht="15.75" customHeight="1">
      <c r="A732" s="29" t="s">
        <v>1173</v>
      </c>
      <c r="B732" s="30" t="s">
        <v>138</v>
      </c>
      <c r="C732" s="34">
        <v>20</v>
      </c>
      <c r="D732" s="35"/>
      <c r="E732" s="35">
        <v>2.33</v>
      </c>
      <c r="F732" s="28"/>
      <c r="G732" s="28">
        <v>189900</v>
      </c>
      <c r="H732" s="29" t="s">
        <v>60</v>
      </c>
      <c r="I732" s="33" t="s">
        <v>1215</v>
      </c>
    </row>
    <row r="733" spans="1:9" s="251" customFormat="1" ht="15.75" customHeight="1">
      <c r="A733" s="29" t="s">
        <v>1216</v>
      </c>
      <c r="B733" s="30" t="s">
        <v>138</v>
      </c>
      <c r="C733" s="34">
        <v>20</v>
      </c>
      <c r="D733" s="35"/>
      <c r="E733" s="35">
        <v>0.46500000000000002</v>
      </c>
      <c r="F733" s="28"/>
      <c r="G733" s="28">
        <v>179900</v>
      </c>
      <c r="H733" s="29" t="s">
        <v>60</v>
      </c>
      <c r="I733" s="33" t="s">
        <v>1217</v>
      </c>
    </row>
    <row r="734" spans="1:9" s="251" customFormat="1" ht="15.75" customHeight="1">
      <c r="A734" s="29" t="s">
        <v>1218</v>
      </c>
      <c r="B734" s="30" t="s">
        <v>138</v>
      </c>
      <c r="C734" s="34">
        <v>20</v>
      </c>
      <c r="D734" s="35"/>
      <c r="E734" s="35">
        <v>0.74</v>
      </c>
      <c r="F734" s="28"/>
      <c r="G734" s="28">
        <v>179900</v>
      </c>
      <c r="H734" s="29" t="s">
        <v>60</v>
      </c>
      <c r="I734" s="33" t="s">
        <v>1219</v>
      </c>
    </row>
    <row r="735" spans="1:9" s="251" customFormat="1" ht="15.75" customHeight="1">
      <c r="A735" s="29" t="s">
        <v>1220</v>
      </c>
      <c r="B735" s="30" t="s">
        <v>138</v>
      </c>
      <c r="C735" s="34">
        <v>20</v>
      </c>
      <c r="D735" s="35"/>
      <c r="E735" s="35">
        <v>0.97</v>
      </c>
      <c r="F735" s="28"/>
      <c r="G735" s="28">
        <v>179900</v>
      </c>
      <c r="H735" s="29" t="s">
        <v>60</v>
      </c>
      <c r="I735" s="33" t="s">
        <v>1221</v>
      </c>
    </row>
    <row r="736" spans="1:9" s="251" customFormat="1" ht="15.75" customHeight="1">
      <c r="A736" s="29" t="s">
        <v>1222</v>
      </c>
      <c r="B736" s="30" t="s">
        <v>138</v>
      </c>
      <c r="C736" s="34">
        <v>20</v>
      </c>
      <c r="D736" s="35"/>
      <c r="E736" s="35">
        <v>12.99</v>
      </c>
      <c r="F736" s="28"/>
      <c r="G736" s="28">
        <v>189900</v>
      </c>
      <c r="H736" s="29" t="s">
        <v>60</v>
      </c>
      <c r="I736" s="33" t="s">
        <v>1223</v>
      </c>
    </row>
    <row r="737" spans="1:9" s="251" customFormat="1" ht="15.75" customHeight="1">
      <c r="A737" s="29" t="s">
        <v>1222</v>
      </c>
      <c r="B737" s="30" t="s">
        <v>138</v>
      </c>
      <c r="C737" s="34">
        <v>45</v>
      </c>
      <c r="D737" s="35"/>
      <c r="E737" s="35">
        <v>2.86</v>
      </c>
      <c r="F737" s="28"/>
      <c r="G737" s="28">
        <v>189900</v>
      </c>
      <c r="H737" s="29" t="s">
        <v>60</v>
      </c>
      <c r="I737" s="33" t="s">
        <v>1224</v>
      </c>
    </row>
    <row r="738" spans="1:9" s="251" customFormat="1" ht="15.75" customHeight="1">
      <c r="A738" s="29" t="s">
        <v>1225</v>
      </c>
      <c r="B738" s="30" t="s">
        <v>148</v>
      </c>
      <c r="C738" s="34">
        <v>20</v>
      </c>
      <c r="D738" s="35"/>
      <c r="E738" s="35">
        <v>3.73</v>
      </c>
      <c r="F738" s="28"/>
      <c r="G738" s="28">
        <v>154900</v>
      </c>
      <c r="H738" s="29" t="s">
        <v>46</v>
      </c>
      <c r="I738" s="33" t="s">
        <v>1226</v>
      </c>
    </row>
    <row r="739" spans="1:9" s="251" customFormat="1" ht="15.75" customHeight="1">
      <c r="A739" s="29" t="s">
        <v>1225</v>
      </c>
      <c r="B739" s="30" t="s">
        <v>148</v>
      </c>
      <c r="C739" s="34" t="s">
        <v>32</v>
      </c>
      <c r="D739" s="35"/>
      <c r="E739" s="35">
        <v>0.34</v>
      </c>
      <c r="F739" s="28"/>
      <c r="G739" s="28">
        <v>155900</v>
      </c>
      <c r="H739" s="29" t="s">
        <v>46</v>
      </c>
      <c r="I739" s="33" t="s">
        <v>1227</v>
      </c>
    </row>
    <row r="740" spans="1:9" s="251" customFormat="1" ht="15.75" customHeight="1">
      <c r="A740" s="29" t="s">
        <v>1228</v>
      </c>
      <c r="B740" s="30" t="s">
        <v>138</v>
      </c>
      <c r="C740" s="34">
        <v>45</v>
      </c>
      <c r="D740" s="35"/>
      <c r="E740" s="35">
        <v>2.2250000000000001</v>
      </c>
      <c r="F740" s="28"/>
      <c r="G740" s="28">
        <v>189900</v>
      </c>
      <c r="H740" s="29" t="s">
        <v>60</v>
      </c>
      <c r="I740" s="33" t="s">
        <v>1229</v>
      </c>
    </row>
    <row r="741" spans="1:9" s="251" customFormat="1" ht="15.75" customHeight="1">
      <c r="A741" s="29" t="s">
        <v>1230</v>
      </c>
      <c r="B741" s="30" t="s">
        <v>138</v>
      </c>
      <c r="C741" s="34" t="s">
        <v>32</v>
      </c>
      <c r="D741" s="35"/>
      <c r="E741" s="35">
        <v>3.05</v>
      </c>
      <c r="F741" s="28"/>
      <c r="G741" s="28">
        <v>225900</v>
      </c>
      <c r="H741" s="29" t="s">
        <v>60</v>
      </c>
      <c r="I741" s="33" t="s">
        <v>1231</v>
      </c>
    </row>
    <row r="742" spans="1:9" s="251" customFormat="1" ht="15.75" customHeight="1">
      <c r="A742" s="29" t="s">
        <v>1232</v>
      </c>
      <c r="B742" s="30" t="s">
        <v>138</v>
      </c>
      <c r="C742" s="34">
        <v>35</v>
      </c>
      <c r="D742" s="35"/>
      <c r="E742" s="35">
        <v>1.5150000000000001</v>
      </c>
      <c r="F742" s="28"/>
      <c r="G742" s="28">
        <v>219900</v>
      </c>
      <c r="H742" s="29" t="s">
        <v>60</v>
      </c>
      <c r="I742" s="33" t="s">
        <v>1233</v>
      </c>
    </row>
    <row r="743" spans="1:9" s="251" customFormat="1" ht="15.75" customHeight="1">
      <c r="A743" s="29" t="s">
        <v>1234</v>
      </c>
      <c r="B743" s="30" t="s">
        <v>138</v>
      </c>
      <c r="C743" s="34">
        <v>35</v>
      </c>
      <c r="D743" s="35"/>
      <c r="E743" s="35">
        <v>2.4900000000000002</v>
      </c>
      <c r="F743" s="28"/>
      <c r="G743" s="28">
        <v>219900</v>
      </c>
      <c r="H743" s="29" t="s">
        <v>60</v>
      </c>
      <c r="I743" s="33" t="s">
        <v>1235</v>
      </c>
    </row>
    <row r="744" spans="1:9" s="251" customFormat="1" ht="15.75" customHeight="1">
      <c r="A744" s="29" t="s">
        <v>1236</v>
      </c>
      <c r="B744" s="30" t="s">
        <v>138</v>
      </c>
      <c r="C744" s="34" t="s">
        <v>354</v>
      </c>
      <c r="D744" s="35"/>
      <c r="E744" s="35">
        <v>2.02</v>
      </c>
      <c r="F744" s="28"/>
      <c r="G744" s="28">
        <v>249900</v>
      </c>
      <c r="H744" s="29" t="s">
        <v>60</v>
      </c>
      <c r="I744" s="33" t="s">
        <v>1237</v>
      </c>
    </row>
    <row r="745" spans="1:9" s="251" customFormat="1" ht="15.75" customHeight="1">
      <c r="A745" s="29" t="s">
        <v>1238</v>
      </c>
      <c r="B745" s="30" t="s">
        <v>138</v>
      </c>
      <c r="C745" s="34">
        <v>20</v>
      </c>
      <c r="D745" s="35"/>
      <c r="E745" s="35">
        <v>1.5649999999999999</v>
      </c>
      <c r="F745" s="28"/>
      <c r="G745" s="28">
        <v>229900</v>
      </c>
      <c r="H745" s="29" t="s">
        <v>60</v>
      </c>
      <c r="I745" s="33" t="s">
        <v>1239</v>
      </c>
    </row>
    <row r="746" spans="1:9" s="251" customFormat="1" ht="15.75" customHeight="1">
      <c r="A746" s="29" t="s">
        <v>1240</v>
      </c>
      <c r="B746" s="30" t="s">
        <v>125</v>
      </c>
      <c r="C746" s="34" t="s">
        <v>32</v>
      </c>
      <c r="D746" s="35"/>
      <c r="E746" s="35">
        <v>0.92</v>
      </c>
      <c r="F746" s="28"/>
      <c r="G746" s="28">
        <v>149900</v>
      </c>
      <c r="H746" s="29" t="s">
        <v>37</v>
      </c>
      <c r="I746" s="33" t="s">
        <v>1241</v>
      </c>
    </row>
    <row r="747" spans="1:9" s="251" customFormat="1" ht="15.75" customHeight="1">
      <c r="A747" s="29" t="s">
        <v>1242</v>
      </c>
      <c r="B747" s="30" t="s">
        <v>125</v>
      </c>
      <c r="C747" s="44" t="s">
        <v>399</v>
      </c>
      <c r="D747" s="35"/>
      <c r="E747" s="32">
        <v>10.8</v>
      </c>
      <c r="F747" s="28"/>
      <c r="G747" s="28">
        <v>149900</v>
      </c>
      <c r="H747" s="29" t="s">
        <v>24</v>
      </c>
      <c r="I747" s="33" t="s">
        <v>1528</v>
      </c>
    </row>
    <row r="748" spans="1:9" s="251" customFormat="1" ht="15.75" customHeight="1">
      <c r="A748" s="29" t="s">
        <v>1243</v>
      </c>
      <c r="B748" s="30" t="s">
        <v>125</v>
      </c>
      <c r="C748" s="34" t="s">
        <v>32</v>
      </c>
      <c r="D748" s="35"/>
      <c r="E748" s="32">
        <v>5.3</v>
      </c>
      <c r="F748" s="28"/>
      <c r="G748" s="28">
        <v>164900</v>
      </c>
      <c r="H748" s="29" t="s">
        <v>24</v>
      </c>
      <c r="I748" s="33" t="s">
        <v>1513</v>
      </c>
    </row>
    <row r="749" spans="1:9" s="251" customFormat="1" ht="15.75" customHeight="1">
      <c r="A749" s="29" t="s">
        <v>1244</v>
      </c>
      <c r="B749" s="30" t="s">
        <v>138</v>
      </c>
      <c r="C749" s="34" t="s">
        <v>354</v>
      </c>
      <c r="D749" s="35"/>
      <c r="E749" s="32">
        <v>0.81500000000000006</v>
      </c>
      <c r="F749" s="28"/>
      <c r="G749" s="28">
        <v>209900</v>
      </c>
      <c r="H749" s="29" t="s">
        <v>60</v>
      </c>
      <c r="I749" s="33" t="s">
        <v>1245</v>
      </c>
    </row>
    <row r="750" spans="1:9" s="251" customFormat="1" ht="15.75" customHeight="1">
      <c r="A750" s="29" t="s">
        <v>1246</v>
      </c>
      <c r="B750" s="30" t="s">
        <v>148</v>
      </c>
      <c r="C750" s="34">
        <v>20</v>
      </c>
      <c r="D750" s="35"/>
      <c r="E750" s="32">
        <v>0.74</v>
      </c>
      <c r="F750" s="28"/>
      <c r="G750" s="28">
        <v>177900</v>
      </c>
      <c r="H750" s="29" t="s">
        <v>60</v>
      </c>
      <c r="I750" s="33" t="s">
        <v>1247</v>
      </c>
    </row>
    <row r="751" spans="1:9" s="248" customFormat="1" ht="15.75" customHeight="1">
      <c r="A751" s="29" t="s">
        <v>1246</v>
      </c>
      <c r="B751" s="30" t="s">
        <v>138</v>
      </c>
      <c r="C751" s="34" t="s">
        <v>32</v>
      </c>
      <c r="D751" s="35"/>
      <c r="E751" s="32">
        <v>2.3149999999999999</v>
      </c>
      <c r="F751" s="28"/>
      <c r="G751" s="28">
        <v>189900</v>
      </c>
      <c r="H751" s="29" t="s">
        <v>60</v>
      </c>
      <c r="I751" s="33" t="s">
        <v>1248</v>
      </c>
    </row>
    <row r="752" spans="1:9" s="248" customFormat="1" ht="15.75" customHeight="1">
      <c r="A752" s="29" t="s">
        <v>1249</v>
      </c>
      <c r="B752" s="30" t="s">
        <v>148</v>
      </c>
      <c r="C752" s="34">
        <v>20</v>
      </c>
      <c r="D752" s="35"/>
      <c r="E752" s="32">
        <v>1.02</v>
      </c>
      <c r="F752" s="28"/>
      <c r="G752" s="28">
        <v>149900</v>
      </c>
      <c r="H752" s="29" t="s">
        <v>37</v>
      </c>
      <c r="I752" s="33" t="s">
        <v>1250</v>
      </c>
    </row>
    <row r="753" spans="1:9" s="251" customFormat="1" ht="15.75" customHeight="1">
      <c r="A753" s="29" t="s">
        <v>1251</v>
      </c>
      <c r="B753" s="30" t="s">
        <v>138</v>
      </c>
      <c r="C753" s="34" t="s">
        <v>32</v>
      </c>
      <c r="D753" s="32">
        <v>2.2800000000000002</v>
      </c>
      <c r="E753" s="32"/>
      <c r="F753" s="28"/>
      <c r="G753" s="28">
        <v>189900</v>
      </c>
      <c r="H753" s="29" t="s">
        <v>60</v>
      </c>
      <c r="I753" s="33" t="s">
        <v>1252</v>
      </c>
    </row>
    <row r="754" spans="1:9" s="251" customFormat="1" ht="15.75" customHeight="1">
      <c r="A754" s="29" t="s">
        <v>1253</v>
      </c>
      <c r="B754" s="30" t="s">
        <v>125</v>
      </c>
      <c r="C754" s="34" t="s">
        <v>32</v>
      </c>
      <c r="D754" s="35"/>
      <c r="E754" s="35">
        <v>24.07</v>
      </c>
      <c r="F754" s="28"/>
      <c r="G754" s="28">
        <v>169900</v>
      </c>
      <c r="H754" s="29" t="s">
        <v>60</v>
      </c>
      <c r="I754" s="33" t="s">
        <v>1254</v>
      </c>
    </row>
    <row r="755" spans="1:9" s="248" customFormat="1" ht="15.75" customHeight="1">
      <c r="A755" s="76" t="s">
        <v>1255</v>
      </c>
      <c r="B755" s="30" t="s">
        <v>125</v>
      </c>
      <c r="C755" s="34">
        <v>20</v>
      </c>
      <c r="D755" s="35"/>
      <c r="E755" s="35">
        <v>1.3049999999999999</v>
      </c>
      <c r="F755" s="28"/>
      <c r="G755" s="28">
        <v>199900</v>
      </c>
      <c r="H755" s="29" t="s">
        <v>60</v>
      </c>
      <c r="I755" s="33" t="s">
        <v>1256</v>
      </c>
    </row>
    <row r="756" spans="1:9" s="248" customFormat="1" ht="15.75" customHeight="1">
      <c r="A756" s="76" t="s">
        <v>1257</v>
      </c>
      <c r="B756" s="30" t="s">
        <v>138</v>
      </c>
      <c r="C756" s="34" t="s">
        <v>354</v>
      </c>
      <c r="D756" s="35"/>
      <c r="E756" s="35">
        <v>2.5550000000000002</v>
      </c>
      <c r="F756" s="28"/>
      <c r="G756" s="28">
        <v>249900</v>
      </c>
      <c r="H756" s="29" t="s">
        <v>60</v>
      </c>
      <c r="I756" s="33" t="s">
        <v>1258</v>
      </c>
    </row>
    <row r="757" spans="1:9" s="248" customFormat="1" ht="15.75" customHeight="1">
      <c r="A757" s="76" t="s">
        <v>1259</v>
      </c>
      <c r="B757" s="30" t="s">
        <v>138</v>
      </c>
      <c r="C757" s="34" t="s">
        <v>32</v>
      </c>
      <c r="D757" s="35"/>
      <c r="E757" s="35">
        <v>2.0099999999999998</v>
      </c>
      <c r="F757" s="28"/>
      <c r="G757" s="28">
        <v>229900</v>
      </c>
      <c r="H757" s="29" t="s">
        <v>60</v>
      </c>
      <c r="I757" s="33" t="s">
        <v>1260</v>
      </c>
    </row>
    <row r="758" spans="1:9" s="248" customFormat="1" ht="15.75" customHeight="1">
      <c r="A758" s="76" t="s">
        <v>1259</v>
      </c>
      <c r="B758" s="30" t="s">
        <v>125</v>
      </c>
      <c r="C758" s="34" t="s">
        <v>862</v>
      </c>
      <c r="D758" s="35"/>
      <c r="E758" s="35">
        <v>2.2450000000000001</v>
      </c>
      <c r="F758" s="28"/>
      <c r="G758" s="28">
        <v>199900</v>
      </c>
      <c r="H758" s="29" t="s">
        <v>60</v>
      </c>
      <c r="I758" s="33" t="s">
        <v>1261</v>
      </c>
    </row>
    <row r="759" spans="1:9" s="248" customFormat="1" ht="15.75" customHeight="1">
      <c r="A759" s="76" t="s">
        <v>1259</v>
      </c>
      <c r="B759" s="30" t="s">
        <v>148</v>
      </c>
      <c r="C759" s="34" t="s">
        <v>1262</v>
      </c>
      <c r="D759" s="35"/>
      <c r="E759" s="35">
        <v>0.69500000000000006</v>
      </c>
      <c r="F759" s="28"/>
      <c r="G759" s="28">
        <v>299900</v>
      </c>
      <c r="H759" s="29" t="s">
        <v>60</v>
      </c>
      <c r="I759" s="33" t="s">
        <v>1263</v>
      </c>
    </row>
    <row r="760" spans="1:9" s="251" customFormat="1" ht="15.75" customHeight="1">
      <c r="A760" s="76" t="s">
        <v>1264</v>
      </c>
      <c r="B760" s="30" t="s">
        <v>148</v>
      </c>
      <c r="C760" s="34">
        <v>20</v>
      </c>
      <c r="D760" s="35"/>
      <c r="E760" s="32">
        <v>2.29</v>
      </c>
      <c r="F760" s="28"/>
      <c r="G760" s="28">
        <v>259900</v>
      </c>
      <c r="H760" s="29" t="s">
        <v>60</v>
      </c>
      <c r="I760" s="33" t="s">
        <v>1265</v>
      </c>
    </row>
    <row r="761" spans="1:9" s="248" customFormat="1" ht="15.75" customHeight="1">
      <c r="A761" s="76" t="s">
        <v>1266</v>
      </c>
      <c r="B761" s="30" t="s">
        <v>125</v>
      </c>
      <c r="C761" s="34">
        <v>20</v>
      </c>
      <c r="D761" s="35"/>
      <c r="E761" s="35">
        <v>11.14</v>
      </c>
      <c r="F761" s="28"/>
      <c r="G761" s="28">
        <v>249900</v>
      </c>
      <c r="H761" s="29" t="s">
        <v>60</v>
      </c>
      <c r="I761" s="33" t="s">
        <v>1267</v>
      </c>
    </row>
    <row r="762" spans="1:9" s="248" customFormat="1" ht="15.75" customHeight="1">
      <c r="A762" s="76" t="s">
        <v>1268</v>
      </c>
      <c r="B762" s="30" t="s">
        <v>148</v>
      </c>
      <c r="C762" s="34" t="s">
        <v>104</v>
      </c>
      <c r="D762" s="35">
        <v>0.995</v>
      </c>
      <c r="E762" s="35"/>
      <c r="F762" s="28"/>
      <c r="G762" s="28">
        <v>139900</v>
      </c>
      <c r="H762" s="29" t="s">
        <v>37</v>
      </c>
      <c r="I762" s="33" t="s">
        <v>1269</v>
      </c>
    </row>
    <row r="763" spans="1:9" s="248" customFormat="1" ht="15.75" customHeight="1">
      <c r="A763" s="29" t="s">
        <v>1270</v>
      </c>
      <c r="B763" s="30" t="s">
        <v>148</v>
      </c>
      <c r="C763" s="34" t="s">
        <v>104</v>
      </c>
      <c r="D763" s="35">
        <v>3.395</v>
      </c>
      <c r="E763" s="32"/>
      <c r="F763" s="28"/>
      <c r="G763" s="28">
        <v>149900</v>
      </c>
      <c r="H763" s="29" t="s">
        <v>37</v>
      </c>
      <c r="I763" s="33" t="s">
        <v>1271</v>
      </c>
    </row>
    <row r="764" spans="1:9" s="248" customFormat="1" ht="15.75" customHeight="1">
      <c r="A764" s="29" t="s">
        <v>1272</v>
      </c>
      <c r="B764" s="30" t="s">
        <v>125</v>
      </c>
      <c r="C764" s="34" t="s">
        <v>104</v>
      </c>
      <c r="D764" s="35"/>
      <c r="E764" s="35">
        <v>30.664999999999999</v>
      </c>
      <c r="F764" s="28"/>
      <c r="G764" s="28">
        <v>149900</v>
      </c>
      <c r="H764" s="29" t="s">
        <v>60</v>
      </c>
      <c r="I764" s="33" t="s">
        <v>1273</v>
      </c>
    </row>
    <row r="765" spans="1:9" s="248" customFormat="1" ht="15.75" customHeight="1">
      <c r="A765" s="29" t="s">
        <v>1274</v>
      </c>
      <c r="B765" s="30" t="s">
        <v>125</v>
      </c>
      <c r="C765" s="34" t="s">
        <v>399</v>
      </c>
      <c r="D765" s="35">
        <v>23.09</v>
      </c>
      <c r="E765" s="35"/>
      <c r="F765" s="28"/>
      <c r="G765" s="28">
        <v>159900</v>
      </c>
      <c r="H765" s="29" t="s">
        <v>37</v>
      </c>
      <c r="I765" s="33" t="s">
        <v>1275</v>
      </c>
    </row>
    <row r="766" spans="1:9" s="248" customFormat="1" ht="15.75" customHeight="1">
      <c r="A766" s="29" t="s">
        <v>1276</v>
      </c>
      <c r="B766" s="30" t="s">
        <v>138</v>
      </c>
      <c r="C766" s="34" t="s">
        <v>1277</v>
      </c>
      <c r="D766" s="35"/>
      <c r="E766" s="35">
        <v>5.76</v>
      </c>
      <c r="F766" s="28"/>
      <c r="G766" s="28">
        <v>189900</v>
      </c>
      <c r="H766" s="29" t="s">
        <v>60</v>
      </c>
      <c r="I766" s="33" t="s">
        <v>1278</v>
      </c>
    </row>
    <row r="767" spans="1:9" s="248" customFormat="1" ht="15.75" customHeight="1">
      <c r="A767" s="29" t="s">
        <v>1279</v>
      </c>
      <c r="B767" s="30" t="s">
        <v>160</v>
      </c>
      <c r="C767" s="44" t="s">
        <v>32</v>
      </c>
      <c r="D767" s="32">
        <v>0.62</v>
      </c>
      <c r="E767" s="32"/>
      <c r="F767" s="28"/>
      <c r="G767" s="28">
        <v>79900</v>
      </c>
      <c r="H767" s="29" t="s">
        <v>42</v>
      </c>
      <c r="I767" s="33" t="s">
        <v>1280</v>
      </c>
    </row>
    <row r="768" spans="1:9" s="248" customFormat="1" ht="15.75" customHeight="1">
      <c r="A768" s="29" t="s">
        <v>1281</v>
      </c>
      <c r="B768" s="30" t="s">
        <v>125</v>
      </c>
      <c r="C768" s="34">
        <v>20</v>
      </c>
      <c r="D768" s="35"/>
      <c r="E768" s="32">
        <v>1.65</v>
      </c>
      <c r="F768" s="28"/>
      <c r="G768" s="28">
        <v>145900</v>
      </c>
      <c r="H768" s="29" t="s">
        <v>37</v>
      </c>
      <c r="I768" s="62" t="s">
        <v>1512</v>
      </c>
    </row>
    <row r="769" spans="1:9" s="248" customFormat="1" ht="15.75" customHeight="1">
      <c r="A769" s="29" t="s">
        <v>1281</v>
      </c>
      <c r="B769" s="30" t="s">
        <v>138</v>
      </c>
      <c r="C769" s="34" t="s">
        <v>32</v>
      </c>
      <c r="D769" s="35">
        <v>5.5</v>
      </c>
      <c r="E769" s="32"/>
      <c r="F769" s="28"/>
      <c r="G769" s="28">
        <v>165900</v>
      </c>
      <c r="H769" s="29" t="s">
        <v>46</v>
      </c>
      <c r="I769" s="33" t="s">
        <v>1282</v>
      </c>
    </row>
    <row r="770" spans="1:9" s="248" customFormat="1" ht="15.75" customHeight="1">
      <c r="A770" s="29" t="s">
        <v>1283</v>
      </c>
      <c r="B770" s="30" t="s">
        <v>125</v>
      </c>
      <c r="C770" s="34">
        <v>20</v>
      </c>
      <c r="D770" s="35"/>
      <c r="E770" s="32">
        <v>103.74</v>
      </c>
      <c r="F770" s="28"/>
      <c r="G770" s="28">
        <v>144900</v>
      </c>
      <c r="H770" s="29" t="s">
        <v>24</v>
      </c>
      <c r="I770" s="62" t="s">
        <v>1527</v>
      </c>
    </row>
    <row r="771" spans="1:9" s="248" customFormat="1" ht="15.75" customHeight="1">
      <c r="A771" s="29" t="s">
        <v>1284</v>
      </c>
      <c r="B771" s="30" t="s">
        <v>125</v>
      </c>
      <c r="C771" s="44" t="s">
        <v>399</v>
      </c>
      <c r="D771" s="41"/>
      <c r="E771" s="42">
        <v>6.8</v>
      </c>
      <c r="F771" s="28"/>
      <c r="G771" s="28">
        <v>159900</v>
      </c>
      <c r="H771" s="29" t="s">
        <v>46</v>
      </c>
      <c r="I771" s="33" t="s">
        <v>1285</v>
      </c>
    </row>
    <row r="772" spans="1:9" s="248" customFormat="1" ht="15.75" customHeight="1">
      <c r="A772" s="29" t="s">
        <v>1284</v>
      </c>
      <c r="B772" s="30" t="s">
        <v>125</v>
      </c>
      <c r="C772" s="44" t="s">
        <v>32</v>
      </c>
      <c r="D772" s="35">
        <v>6.7050000000000001</v>
      </c>
      <c r="E772" s="32">
        <v>80.349999999999994</v>
      </c>
      <c r="F772" s="28">
        <v>144900</v>
      </c>
      <c r="G772" s="28">
        <v>149900</v>
      </c>
      <c r="H772" s="29" t="s">
        <v>24</v>
      </c>
      <c r="I772" s="33" t="s">
        <v>1286</v>
      </c>
    </row>
    <row r="773" spans="1:9" s="248" customFormat="1" ht="15.75" customHeight="1">
      <c r="A773" s="29" t="s">
        <v>1287</v>
      </c>
      <c r="B773" s="30" t="s">
        <v>148</v>
      </c>
      <c r="C773" s="44" t="s">
        <v>32</v>
      </c>
      <c r="D773" s="35"/>
      <c r="E773" s="32">
        <v>43.63</v>
      </c>
      <c r="F773" s="28"/>
      <c r="G773" s="28">
        <v>159900</v>
      </c>
      <c r="H773" s="29" t="s">
        <v>317</v>
      </c>
      <c r="I773" s="33" t="s">
        <v>1288</v>
      </c>
    </row>
    <row r="774" spans="1:9" s="248" customFormat="1" ht="15.75" customHeight="1">
      <c r="A774" s="29" t="s">
        <v>1289</v>
      </c>
      <c r="B774" s="30" t="s">
        <v>125</v>
      </c>
      <c r="C774" s="34" t="s">
        <v>1290</v>
      </c>
      <c r="D774" s="35"/>
      <c r="E774" s="32">
        <v>2.35</v>
      </c>
      <c r="F774" s="28"/>
      <c r="G774" s="28">
        <v>149900</v>
      </c>
      <c r="H774" s="29" t="s">
        <v>60</v>
      </c>
      <c r="I774" s="33" t="s">
        <v>1291</v>
      </c>
    </row>
    <row r="775" spans="1:9" s="248" customFormat="1" ht="15.75" customHeight="1">
      <c r="A775" s="29" t="s">
        <v>1289</v>
      </c>
      <c r="B775" s="30" t="s">
        <v>148</v>
      </c>
      <c r="C775" s="34" t="s">
        <v>32</v>
      </c>
      <c r="D775" s="35"/>
      <c r="E775" s="32">
        <v>11.09</v>
      </c>
      <c r="F775" s="28"/>
      <c r="G775" s="28">
        <v>159900</v>
      </c>
      <c r="H775" s="29" t="s">
        <v>60</v>
      </c>
      <c r="I775" s="33" t="s">
        <v>1292</v>
      </c>
    </row>
    <row r="776" spans="1:9" s="248" customFormat="1" ht="15.75" customHeight="1">
      <c r="A776" s="29" t="s">
        <v>1293</v>
      </c>
      <c r="B776" s="30" t="s">
        <v>138</v>
      </c>
      <c r="C776" s="34" t="s">
        <v>32</v>
      </c>
      <c r="D776" s="35"/>
      <c r="E776" s="32">
        <v>7.7249999999999996</v>
      </c>
      <c r="F776" s="28">
        <v>169900</v>
      </c>
      <c r="G776" s="28">
        <v>177900</v>
      </c>
      <c r="H776" s="29" t="s">
        <v>291</v>
      </c>
      <c r="I776" s="262" t="s">
        <v>1294</v>
      </c>
    </row>
    <row r="777" spans="1:9" s="248" customFormat="1" ht="15.75" customHeight="1">
      <c r="A777" s="29" t="s">
        <v>1293</v>
      </c>
      <c r="B777" s="30" t="s">
        <v>138</v>
      </c>
      <c r="C777" s="34" t="s">
        <v>212</v>
      </c>
      <c r="D777" s="35"/>
      <c r="E777" s="32">
        <v>5.3</v>
      </c>
      <c r="F777" s="28"/>
      <c r="G777" s="28">
        <v>155900</v>
      </c>
      <c r="H777" s="29" t="s">
        <v>46</v>
      </c>
      <c r="I777" s="262" t="s">
        <v>1295</v>
      </c>
    </row>
    <row r="778" spans="1:9" s="248" customFormat="1" ht="15.75" customHeight="1">
      <c r="A778" s="57" t="s">
        <v>1296</v>
      </c>
      <c r="B778" s="30" t="s">
        <v>125</v>
      </c>
      <c r="C778" s="34">
        <v>20</v>
      </c>
      <c r="D778" s="35">
        <v>0.79800000000000004</v>
      </c>
      <c r="E778" s="35">
        <v>3.52</v>
      </c>
      <c r="F778" s="28"/>
      <c r="G778" s="28">
        <v>129900</v>
      </c>
      <c r="H778" s="29" t="s">
        <v>24</v>
      </c>
      <c r="I778" s="33" t="s">
        <v>1297</v>
      </c>
    </row>
    <row r="779" spans="1:9" s="248" customFormat="1" ht="15.75" customHeight="1">
      <c r="A779" s="29" t="s">
        <v>1298</v>
      </c>
      <c r="B779" s="30" t="s">
        <v>148</v>
      </c>
      <c r="C779" s="34" t="s">
        <v>32</v>
      </c>
      <c r="D779" s="35">
        <v>0.91500000000000004</v>
      </c>
      <c r="E779" s="35"/>
      <c r="F779" s="28"/>
      <c r="G779" s="28">
        <v>119900</v>
      </c>
      <c r="H779" s="29" t="s">
        <v>37</v>
      </c>
      <c r="I779" s="246" t="s">
        <v>1299</v>
      </c>
    </row>
    <row r="780" spans="1:9" s="251" customFormat="1" ht="15.75" customHeight="1">
      <c r="A780" s="38" t="s">
        <v>1300</v>
      </c>
      <c r="B780" s="30" t="s">
        <v>125</v>
      </c>
      <c r="C780" s="44" t="s">
        <v>1084</v>
      </c>
      <c r="D780" s="35">
        <v>1.34</v>
      </c>
      <c r="E780" s="32">
        <v>3.6550000000000002</v>
      </c>
      <c r="F780" s="28"/>
      <c r="G780" s="28">
        <v>177900</v>
      </c>
      <c r="H780" s="29" t="s">
        <v>24</v>
      </c>
      <c r="I780" s="33" t="s">
        <v>1301</v>
      </c>
    </row>
    <row r="781" spans="1:9" s="251" customFormat="1" ht="15.75" customHeight="1">
      <c r="A781" s="29" t="s">
        <v>1296</v>
      </c>
      <c r="B781" s="30" t="s">
        <v>125</v>
      </c>
      <c r="C781" s="34" t="s">
        <v>962</v>
      </c>
      <c r="D781" s="35"/>
      <c r="E781" s="32">
        <v>0.53</v>
      </c>
      <c r="F781" s="28"/>
      <c r="G781" s="28">
        <v>139900</v>
      </c>
      <c r="H781" s="29" t="s">
        <v>60</v>
      </c>
      <c r="I781" s="33" t="s">
        <v>1302</v>
      </c>
    </row>
    <row r="782" spans="1:9" s="251" customFormat="1" ht="15.75" customHeight="1">
      <c r="A782" s="29" t="s">
        <v>1303</v>
      </c>
      <c r="B782" s="30" t="s">
        <v>125</v>
      </c>
      <c r="C782" s="44">
        <v>20</v>
      </c>
      <c r="D782" s="41">
        <v>3.72</v>
      </c>
      <c r="E782" s="42">
        <v>3.65</v>
      </c>
      <c r="F782" s="28"/>
      <c r="G782" s="28">
        <v>149900</v>
      </c>
      <c r="H782" s="29" t="s">
        <v>46</v>
      </c>
      <c r="I782" s="33" t="s">
        <v>1304</v>
      </c>
    </row>
    <row r="783" spans="1:9" s="251" customFormat="1" ht="15.75" customHeight="1">
      <c r="A783" s="29" t="s">
        <v>1305</v>
      </c>
      <c r="B783" s="30" t="s">
        <v>125</v>
      </c>
      <c r="C783" s="34" t="s">
        <v>399</v>
      </c>
      <c r="D783" s="32">
        <v>4.21</v>
      </c>
      <c r="E783" s="32">
        <v>10.375</v>
      </c>
      <c r="F783" s="28"/>
      <c r="G783" s="28">
        <v>169900</v>
      </c>
      <c r="H783" s="29" t="s">
        <v>24</v>
      </c>
      <c r="I783" s="33" t="s">
        <v>1306</v>
      </c>
    </row>
    <row r="784" spans="1:9" s="251" customFormat="1" ht="15.75" customHeight="1">
      <c r="A784" s="29" t="s">
        <v>1307</v>
      </c>
      <c r="B784" s="30" t="s">
        <v>138</v>
      </c>
      <c r="C784" s="34" t="s">
        <v>32</v>
      </c>
      <c r="D784" s="32"/>
      <c r="E784" s="32">
        <v>28.94</v>
      </c>
      <c r="F784" s="28"/>
      <c r="G784" s="28">
        <v>155900</v>
      </c>
      <c r="H784" s="29" t="s">
        <v>46</v>
      </c>
      <c r="I784" s="33" t="s">
        <v>1308</v>
      </c>
    </row>
    <row r="785" spans="1:9" s="251" customFormat="1" ht="15.75" customHeight="1">
      <c r="A785" s="29" t="s">
        <v>1309</v>
      </c>
      <c r="B785" s="30" t="s">
        <v>125</v>
      </c>
      <c r="C785" s="34" t="s">
        <v>1310</v>
      </c>
      <c r="D785" s="35">
        <v>4.5</v>
      </c>
      <c r="E785" s="32"/>
      <c r="F785" s="28"/>
      <c r="G785" s="28">
        <v>155900</v>
      </c>
      <c r="H785" s="29" t="s">
        <v>46</v>
      </c>
      <c r="I785" s="33" t="s">
        <v>1311</v>
      </c>
    </row>
    <row r="786" spans="1:9" s="251" customFormat="1" ht="15.75" customHeight="1">
      <c r="A786" s="29" t="s">
        <v>1312</v>
      </c>
      <c r="B786" s="30" t="s">
        <v>138</v>
      </c>
      <c r="C786" s="34" t="s">
        <v>32</v>
      </c>
      <c r="D786" s="35"/>
      <c r="E786" s="32">
        <v>10.3</v>
      </c>
      <c r="F786" s="28"/>
      <c r="G786" s="28">
        <v>155900</v>
      </c>
      <c r="H786" s="29" t="s">
        <v>46</v>
      </c>
      <c r="I786" s="33" t="s">
        <v>1313</v>
      </c>
    </row>
    <row r="787" spans="1:9" s="251" customFormat="1" ht="15.75" customHeight="1">
      <c r="A787" s="29" t="s">
        <v>1314</v>
      </c>
      <c r="B787" s="30" t="s">
        <v>125</v>
      </c>
      <c r="C787" s="34" t="s">
        <v>1024</v>
      </c>
      <c r="D787" s="35"/>
      <c r="E787" s="32">
        <v>12.395</v>
      </c>
      <c r="F787" s="28"/>
      <c r="G787" s="28">
        <v>159900</v>
      </c>
      <c r="H787" s="29" t="s">
        <v>60</v>
      </c>
      <c r="I787" s="33" t="s">
        <v>1315</v>
      </c>
    </row>
    <row r="788" spans="1:9" s="251" customFormat="1" ht="15.75" customHeight="1">
      <c r="A788" s="29" t="s">
        <v>1316</v>
      </c>
      <c r="B788" s="30" t="s">
        <v>138</v>
      </c>
      <c r="C788" s="34" t="s">
        <v>354</v>
      </c>
      <c r="D788" s="35"/>
      <c r="E788" s="32">
        <v>2.5499999999999998</v>
      </c>
      <c r="F788" s="28"/>
      <c r="G788" s="28">
        <v>249900</v>
      </c>
      <c r="H788" s="29" t="s">
        <v>60</v>
      </c>
      <c r="I788" s="33" t="s">
        <v>1317</v>
      </c>
    </row>
    <row r="789" spans="1:9" s="251" customFormat="1" ht="15.75" customHeight="1">
      <c r="A789" s="29" t="s">
        <v>1318</v>
      </c>
      <c r="B789" s="30" t="s">
        <v>138</v>
      </c>
      <c r="C789" s="34" t="s">
        <v>32</v>
      </c>
      <c r="D789" s="35"/>
      <c r="E789" s="32">
        <v>2.76</v>
      </c>
      <c r="F789" s="28"/>
      <c r="G789" s="28">
        <v>229900</v>
      </c>
      <c r="H789" s="29" t="s">
        <v>60</v>
      </c>
      <c r="I789" s="33" t="s">
        <v>1319</v>
      </c>
    </row>
    <row r="790" spans="1:9" s="251" customFormat="1" ht="15.75" customHeight="1">
      <c r="A790" s="29" t="s">
        <v>1320</v>
      </c>
      <c r="B790" s="30" t="s">
        <v>138</v>
      </c>
      <c r="C790" s="34" t="s">
        <v>32</v>
      </c>
      <c r="D790" s="35"/>
      <c r="E790" s="32">
        <v>1.1599999999999999</v>
      </c>
      <c r="F790" s="28"/>
      <c r="G790" s="28">
        <v>229900</v>
      </c>
      <c r="H790" s="29" t="s">
        <v>60</v>
      </c>
      <c r="I790" s="33" t="s">
        <v>1321</v>
      </c>
    </row>
    <row r="791" spans="1:9" s="251" customFormat="1" ht="15.75" customHeight="1">
      <c r="A791" s="29" t="s">
        <v>1322</v>
      </c>
      <c r="B791" s="30" t="s">
        <v>138</v>
      </c>
      <c r="C791" s="34" t="s">
        <v>32</v>
      </c>
      <c r="D791" s="35"/>
      <c r="E791" s="32">
        <v>3.45</v>
      </c>
      <c r="F791" s="28"/>
      <c r="G791" s="28">
        <v>259900</v>
      </c>
      <c r="H791" s="29" t="s">
        <v>60</v>
      </c>
      <c r="I791" s="33" t="s">
        <v>1323</v>
      </c>
    </row>
    <row r="792" spans="1:9" s="251" customFormat="1" ht="15.75" customHeight="1">
      <c r="A792" s="29" t="s">
        <v>1324</v>
      </c>
      <c r="B792" s="30" t="s">
        <v>138</v>
      </c>
      <c r="C792" s="34" t="s">
        <v>32</v>
      </c>
      <c r="D792" s="35"/>
      <c r="E792" s="32">
        <v>3.27</v>
      </c>
      <c r="F792" s="28"/>
      <c r="G792" s="28">
        <v>259900</v>
      </c>
      <c r="H792" s="29" t="s">
        <v>60</v>
      </c>
      <c r="I792" s="33" t="s">
        <v>1325</v>
      </c>
    </row>
    <row r="793" spans="1:9" s="251" customFormat="1" ht="15.75" customHeight="1">
      <c r="A793" s="29" t="s">
        <v>1326</v>
      </c>
      <c r="B793" s="30" t="s">
        <v>138</v>
      </c>
      <c r="C793" s="34" t="s">
        <v>32</v>
      </c>
      <c r="D793" s="35"/>
      <c r="E793" s="32">
        <v>20.895</v>
      </c>
      <c r="F793" s="28"/>
      <c r="G793" s="28">
        <v>249900</v>
      </c>
      <c r="H793" s="29" t="s">
        <v>60</v>
      </c>
      <c r="I793" s="33" t="s">
        <v>1327</v>
      </c>
    </row>
    <row r="794" spans="1:9" s="251" customFormat="1" ht="15.75" customHeight="1">
      <c r="A794" s="29" t="s">
        <v>1328</v>
      </c>
      <c r="B794" s="30" t="s">
        <v>125</v>
      </c>
      <c r="C794" s="34" t="s">
        <v>985</v>
      </c>
      <c r="D794" s="35"/>
      <c r="E794" s="32">
        <v>3.26</v>
      </c>
      <c r="F794" s="28"/>
      <c r="G794" s="28">
        <v>219900</v>
      </c>
      <c r="H794" s="29" t="s">
        <v>60</v>
      </c>
      <c r="I794" s="33" t="s">
        <v>1329</v>
      </c>
    </row>
    <row r="795" spans="1:9" s="251" customFormat="1" ht="15.75" customHeight="1">
      <c r="A795" s="29" t="s">
        <v>1330</v>
      </c>
      <c r="B795" s="30" t="s">
        <v>125</v>
      </c>
      <c r="C795" s="34" t="s">
        <v>1331</v>
      </c>
      <c r="D795" s="35"/>
      <c r="E795" s="32">
        <v>2.41</v>
      </c>
      <c r="F795" s="28">
        <v>129900</v>
      </c>
      <c r="G795" s="28">
        <v>139900</v>
      </c>
      <c r="H795" s="29" t="s">
        <v>60</v>
      </c>
      <c r="I795" s="33" t="s">
        <v>1332</v>
      </c>
    </row>
    <row r="796" spans="1:9" s="251" customFormat="1" ht="15.75" customHeight="1">
      <c r="A796" s="29" t="s">
        <v>1333</v>
      </c>
      <c r="B796" s="30" t="s">
        <v>138</v>
      </c>
      <c r="C796" s="34" t="s">
        <v>212</v>
      </c>
      <c r="D796" s="35"/>
      <c r="E796" s="32">
        <v>3.44</v>
      </c>
      <c r="F796" s="28"/>
      <c r="G796" s="28">
        <v>249900</v>
      </c>
      <c r="H796" s="29" t="s">
        <v>60</v>
      </c>
      <c r="I796" s="33" t="s">
        <v>1334</v>
      </c>
    </row>
    <row r="797" spans="1:9" s="251" customFormat="1" ht="15.75" customHeight="1">
      <c r="A797" s="29" t="s">
        <v>1335</v>
      </c>
      <c r="B797" s="30" t="s">
        <v>138</v>
      </c>
      <c r="C797" s="34" t="s">
        <v>143</v>
      </c>
      <c r="D797" s="35"/>
      <c r="E797" s="32">
        <v>1.175</v>
      </c>
      <c r="F797" s="28"/>
      <c r="G797" s="28">
        <v>289900</v>
      </c>
      <c r="H797" s="29" t="s">
        <v>60</v>
      </c>
      <c r="I797" s="33" t="s">
        <v>1336</v>
      </c>
    </row>
    <row r="798" spans="1:9" s="252" customFormat="1" ht="15.75" customHeight="1">
      <c r="A798" s="29" t="s">
        <v>1337</v>
      </c>
      <c r="B798" s="30" t="s">
        <v>138</v>
      </c>
      <c r="C798" s="34" t="s">
        <v>354</v>
      </c>
      <c r="D798" s="35"/>
      <c r="E798" s="32">
        <v>2.2949999999999999</v>
      </c>
      <c r="F798" s="28"/>
      <c r="G798" s="28">
        <v>289900</v>
      </c>
      <c r="H798" s="29" t="s">
        <v>60</v>
      </c>
      <c r="I798" s="33" t="s">
        <v>180</v>
      </c>
    </row>
    <row r="799" spans="1:9" s="251" customFormat="1" ht="15.75" customHeight="1">
      <c r="A799" s="29" t="s">
        <v>1338</v>
      </c>
      <c r="B799" s="30" t="s">
        <v>138</v>
      </c>
      <c r="C799" s="34">
        <v>35</v>
      </c>
      <c r="D799" s="35"/>
      <c r="E799" s="32">
        <v>7.1550000000000002</v>
      </c>
      <c r="F799" s="28"/>
      <c r="G799" s="28">
        <v>289900</v>
      </c>
      <c r="H799" s="29" t="s">
        <v>60</v>
      </c>
      <c r="I799" s="33" t="s">
        <v>1339</v>
      </c>
    </row>
    <row r="800" spans="1:9" s="251" customFormat="1" ht="15.75" customHeight="1">
      <c r="A800" s="29" t="s">
        <v>1340</v>
      </c>
      <c r="B800" s="30" t="s">
        <v>125</v>
      </c>
      <c r="C800" s="34" t="s">
        <v>992</v>
      </c>
      <c r="D800" s="35"/>
      <c r="E800" s="32">
        <v>3.5350000000000001</v>
      </c>
      <c r="F800" s="28"/>
      <c r="G800" s="28">
        <v>320900</v>
      </c>
      <c r="H800" s="29" t="s">
        <v>60</v>
      </c>
      <c r="I800" s="33" t="s">
        <v>1341</v>
      </c>
    </row>
    <row r="801" spans="1:9" s="251" customFormat="1" ht="15.75" customHeight="1">
      <c r="A801" s="29" t="s">
        <v>1342</v>
      </c>
      <c r="B801" s="30" t="s">
        <v>138</v>
      </c>
      <c r="C801" s="34" t="s">
        <v>32</v>
      </c>
      <c r="D801" s="35"/>
      <c r="E801" s="32">
        <v>3.36</v>
      </c>
      <c r="F801" s="28"/>
      <c r="G801" s="28">
        <v>234900</v>
      </c>
      <c r="H801" s="29" t="s">
        <v>60</v>
      </c>
      <c r="I801" s="33" t="s">
        <v>1343</v>
      </c>
    </row>
    <row r="802" spans="1:9" s="251" customFormat="1" ht="15.75" customHeight="1">
      <c r="A802" s="29" t="s">
        <v>1344</v>
      </c>
      <c r="B802" s="30" t="s">
        <v>138</v>
      </c>
      <c r="C802" s="34">
        <v>20</v>
      </c>
      <c r="D802" s="35"/>
      <c r="E802" s="32">
        <v>21.13</v>
      </c>
      <c r="F802" s="28"/>
      <c r="G802" s="28">
        <v>279900</v>
      </c>
      <c r="H802" s="29" t="s">
        <v>60</v>
      </c>
      <c r="I802" s="33" t="s">
        <v>1345</v>
      </c>
    </row>
    <row r="803" spans="1:9" s="251" customFormat="1" ht="15.75" customHeight="1">
      <c r="A803" s="29" t="s">
        <v>1346</v>
      </c>
      <c r="B803" s="30" t="s">
        <v>125</v>
      </c>
      <c r="C803" s="44">
        <v>20</v>
      </c>
      <c r="D803" s="32">
        <v>0.89</v>
      </c>
      <c r="E803" s="32"/>
      <c r="F803" s="28"/>
      <c r="G803" s="28">
        <v>255900</v>
      </c>
      <c r="H803" s="29" t="s">
        <v>42</v>
      </c>
      <c r="I803" s="33" t="s">
        <v>1347</v>
      </c>
    </row>
    <row r="804" spans="1:9" s="248" customFormat="1" ht="15.75" customHeight="1">
      <c r="A804" s="29" t="s">
        <v>1348</v>
      </c>
      <c r="B804" s="30" t="s">
        <v>138</v>
      </c>
      <c r="C804" s="44">
        <v>20</v>
      </c>
      <c r="D804" s="32"/>
      <c r="E804" s="32">
        <v>14.824999999999999</v>
      </c>
      <c r="F804" s="28"/>
      <c r="G804" s="28">
        <v>289900</v>
      </c>
      <c r="H804" s="29" t="s">
        <v>60</v>
      </c>
      <c r="I804" s="33" t="s">
        <v>1349</v>
      </c>
    </row>
    <row r="805" spans="1:9" s="248" customFormat="1" ht="15.75" customHeight="1">
      <c r="A805" s="29" t="s">
        <v>1348</v>
      </c>
      <c r="B805" s="30" t="s">
        <v>125</v>
      </c>
      <c r="C805" s="44" t="s">
        <v>32</v>
      </c>
      <c r="D805" s="32">
        <v>15</v>
      </c>
      <c r="E805" s="32"/>
      <c r="F805" s="28"/>
      <c r="G805" s="28">
        <v>499900</v>
      </c>
      <c r="H805" s="29" t="s">
        <v>24</v>
      </c>
      <c r="I805" s="33" t="s">
        <v>1350</v>
      </c>
    </row>
    <row r="806" spans="1:9" s="248" customFormat="1" ht="15.75" customHeight="1">
      <c r="A806" s="29" t="s">
        <v>1351</v>
      </c>
      <c r="B806" s="30" t="s">
        <v>125</v>
      </c>
      <c r="C806" s="44" t="s">
        <v>32</v>
      </c>
      <c r="D806" s="32">
        <v>10</v>
      </c>
      <c r="E806" s="32"/>
      <c r="F806" s="28"/>
      <c r="G806" s="28">
        <v>499900</v>
      </c>
      <c r="H806" s="29" t="s">
        <v>24</v>
      </c>
      <c r="I806" s="33" t="s">
        <v>1352</v>
      </c>
    </row>
    <row r="807" spans="1:9" s="248" customFormat="1" ht="15.75" customHeight="1">
      <c r="A807" s="29" t="s">
        <v>1355</v>
      </c>
      <c r="B807" s="30" t="s">
        <v>138</v>
      </c>
      <c r="C807" s="44" t="s">
        <v>32</v>
      </c>
      <c r="D807" s="35"/>
      <c r="E807" s="32">
        <v>1.4849999999999999</v>
      </c>
      <c r="F807" s="28"/>
      <c r="G807" s="28">
        <v>299900</v>
      </c>
      <c r="H807" s="29" t="s">
        <v>60</v>
      </c>
      <c r="I807" s="33" t="s">
        <v>1356</v>
      </c>
    </row>
    <row r="808" spans="1:9" s="251" customFormat="1" ht="15.75" customHeight="1">
      <c r="A808" s="29" t="s">
        <v>1357</v>
      </c>
      <c r="B808" s="30" t="s">
        <v>125</v>
      </c>
      <c r="C808" s="34" t="s">
        <v>1331</v>
      </c>
      <c r="D808" s="35"/>
      <c r="E808" s="35">
        <v>10.42</v>
      </c>
      <c r="F808" s="28"/>
      <c r="G808" s="28">
        <v>289900</v>
      </c>
      <c r="H808" s="29" t="s">
        <v>60</v>
      </c>
      <c r="I808" s="33" t="s">
        <v>1358</v>
      </c>
    </row>
    <row r="809" spans="1:9" s="251" customFormat="1" ht="15.75" customHeight="1">
      <c r="A809" s="29" t="s">
        <v>1359</v>
      </c>
      <c r="B809" s="30" t="s">
        <v>138</v>
      </c>
      <c r="C809" s="34">
        <v>20</v>
      </c>
      <c r="D809" s="35"/>
      <c r="E809" s="35">
        <v>40.35</v>
      </c>
      <c r="F809" s="28"/>
      <c r="G809" s="28">
        <v>299900</v>
      </c>
      <c r="H809" s="29" t="s">
        <v>60</v>
      </c>
      <c r="I809" s="262" t="s">
        <v>1360</v>
      </c>
    </row>
    <row r="810" spans="1:9" s="251" customFormat="1" ht="15.75" customHeight="1">
      <c r="A810" s="29" t="s">
        <v>1361</v>
      </c>
      <c r="B810" s="30" t="s">
        <v>138</v>
      </c>
      <c r="C810" s="34">
        <v>20</v>
      </c>
      <c r="D810" s="35"/>
      <c r="E810" s="35">
        <v>2.2749999999999999</v>
      </c>
      <c r="F810" s="28"/>
      <c r="G810" s="28">
        <v>299900</v>
      </c>
      <c r="H810" s="29" t="s">
        <v>60</v>
      </c>
      <c r="I810" s="33" t="s">
        <v>1362</v>
      </c>
    </row>
    <row r="811" spans="1:9" s="251" customFormat="1" ht="15.75" customHeight="1">
      <c r="A811" s="29" t="s">
        <v>1363</v>
      </c>
      <c r="B811" s="30" t="s">
        <v>125</v>
      </c>
      <c r="C811" s="34" t="s">
        <v>862</v>
      </c>
      <c r="D811" s="35">
        <v>1.7000000000000002</v>
      </c>
      <c r="E811" s="35"/>
      <c r="F811" s="28"/>
      <c r="G811" s="28">
        <v>299900</v>
      </c>
      <c r="H811" s="29" t="s">
        <v>24</v>
      </c>
      <c r="I811" s="33" t="s">
        <v>1364</v>
      </c>
    </row>
    <row r="812" spans="1:9" s="251" customFormat="1" ht="15.75" customHeight="1">
      <c r="A812" s="29" t="s">
        <v>1363</v>
      </c>
      <c r="B812" s="30" t="s">
        <v>138</v>
      </c>
      <c r="C812" s="34">
        <v>20</v>
      </c>
      <c r="D812" s="35"/>
      <c r="E812" s="35">
        <v>2.35</v>
      </c>
      <c r="F812" s="28"/>
      <c r="G812" s="28">
        <v>299900</v>
      </c>
      <c r="H812" s="29" t="s">
        <v>60</v>
      </c>
      <c r="I812" s="33" t="s">
        <v>1365</v>
      </c>
    </row>
    <row r="813" spans="1:9" s="251" customFormat="1" ht="15.75" customHeight="1">
      <c r="A813" s="29" t="s">
        <v>1366</v>
      </c>
      <c r="B813" s="30" t="s">
        <v>138</v>
      </c>
      <c r="C813" s="34">
        <v>20</v>
      </c>
      <c r="D813" s="35"/>
      <c r="E813" s="35">
        <v>32.68</v>
      </c>
      <c r="F813" s="28"/>
      <c r="G813" s="28">
        <v>319900</v>
      </c>
      <c r="H813" s="29" t="s">
        <v>60</v>
      </c>
      <c r="I813" s="33" t="s">
        <v>1367</v>
      </c>
    </row>
    <row r="814" spans="1:9" s="248" customFormat="1" ht="15.75" customHeight="1">
      <c r="A814" s="29" t="s">
        <v>1368</v>
      </c>
      <c r="B814" s="30" t="s">
        <v>125</v>
      </c>
      <c r="C814" s="34">
        <v>20</v>
      </c>
      <c r="D814" s="35"/>
      <c r="E814" s="35">
        <v>24.05</v>
      </c>
      <c r="F814" s="28" t="s">
        <v>1369</v>
      </c>
      <c r="G814" s="28">
        <v>319900</v>
      </c>
      <c r="H814" s="29" t="s">
        <v>60</v>
      </c>
      <c r="I814" s="33" t="s">
        <v>1370</v>
      </c>
    </row>
    <row r="815" spans="1:9" s="251" customFormat="1" ht="15.75" customHeight="1">
      <c r="A815" s="29" t="s">
        <v>1371</v>
      </c>
      <c r="B815" s="30" t="s">
        <v>138</v>
      </c>
      <c r="C815" s="34" t="s">
        <v>32</v>
      </c>
      <c r="D815" s="35"/>
      <c r="E815" s="35">
        <v>1.87</v>
      </c>
      <c r="F815" s="28"/>
      <c r="G815" s="28">
        <v>319900</v>
      </c>
      <c r="H815" s="29" t="s">
        <v>60</v>
      </c>
      <c r="I815" s="33" t="s">
        <v>1372</v>
      </c>
    </row>
    <row r="816" spans="1:9" s="251" customFormat="1" ht="15.75" customHeight="1">
      <c r="A816" s="29" t="s">
        <v>1373</v>
      </c>
      <c r="B816" s="30" t="s">
        <v>138</v>
      </c>
      <c r="C816" s="34" t="s">
        <v>32</v>
      </c>
      <c r="D816" s="35"/>
      <c r="E816" s="35">
        <v>1.4</v>
      </c>
      <c r="F816" s="28"/>
      <c r="G816" s="28">
        <v>299900</v>
      </c>
      <c r="H816" s="29" t="s">
        <v>60</v>
      </c>
      <c r="I816" s="33" t="s">
        <v>1374</v>
      </c>
    </row>
    <row r="817" spans="1:9" s="251" customFormat="1" ht="15.75" customHeight="1">
      <c r="A817" s="29" t="s">
        <v>1375</v>
      </c>
      <c r="B817" s="30" t="s">
        <v>125</v>
      </c>
      <c r="C817" s="34" t="s">
        <v>1376</v>
      </c>
      <c r="D817" s="35"/>
      <c r="E817" s="35">
        <v>2.2749999999999999</v>
      </c>
      <c r="F817" s="28"/>
      <c r="G817" s="28">
        <v>299900</v>
      </c>
      <c r="H817" s="29" t="s">
        <v>24</v>
      </c>
      <c r="I817" s="33" t="s">
        <v>1377</v>
      </c>
    </row>
    <row r="818" spans="1:9" s="251" customFormat="1" ht="15.75" customHeight="1">
      <c r="A818" s="29" t="s">
        <v>1378</v>
      </c>
      <c r="B818" s="30" t="s">
        <v>138</v>
      </c>
      <c r="C818" s="34">
        <v>35</v>
      </c>
      <c r="D818" s="35"/>
      <c r="E818" s="35">
        <v>2.21</v>
      </c>
      <c r="F818" s="28"/>
      <c r="G818" s="28">
        <v>299900</v>
      </c>
      <c r="H818" s="29" t="s">
        <v>60</v>
      </c>
      <c r="I818" s="33" t="s">
        <v>1379</v>
      </c>
    </row>
    <row r="819" spans="1:9" s="251" customFormat="1" ht="15.75" customHeight="1">
      <c r="A819" s="29" t="s">
        <v>1380</v>
      </c>
      <c r="B819" s="30" t="s">
        <v>125</v>
      </c>
      <c r="C819" s="34" t="s">
        <v>1376</v>
      </c>
      <c r="D819" s="35"/>
      <c r="E819" s="35">
        <v>4.1449999999999996</v>
      </c>
      <c r="F819" s="28"/>
      <c r="G819" s="28">
        <v>299900</v>
      </c>
      <c r="H819" s="29" t="s">
        <v>24</v>
      </c>
      <c r="I819" s="33" t="s">
        <v>1381</v>
      </c>
    </row>
    <row r="820" spans="1:9" s="251" customFormat="1" ht="15.75" customHeight="1">
      <c r="A820" s="29" t="s">
        <v>1382</v>
      </c>
      <c r="B820" s="30" t="s">
        <v>138</v>
      </c>
      <c r="C820" s="34">
        <v>20</v>
      </c>
      <c r="D820" s="35"/>
      <c r="E820" s="35">
        <v>18.425000000000001</v>
      </c>
      <c r="F820" s="28"/>
      <c r="G820" s="28">
        <v>349900</v>
      </c>
      <c r="H820" s="29" t="s">
        <v>60</v>
      </c>
      <c r="I820" s="33" t="s">
        <v>1383</v>
      </c>
    </row>
    <row r="821" spans="1:9" s="248" customFormat="1" ht="15.75" customHeight="1">
      <c r="A821" s="29" t="s">
        <v>1384</v>
      </c>
      <c r="B821" s="30" t="s">
        <v>125</v>
      </c>
      <c r="C821" s="44" t="s">
        <v>104</v>
      </c>
      <c r="D821" s="32"/>
      <c r="E821" s="32">
        <v>2.83</v>
      </c>
      <c r="F821" s="28"/>
      <c r="G821" s="28">
        <v>229900</v>
      </c>
      <c r="H821" s="29" t="s">
        <v>60</v>
      </c>
      <c r="I821" s="33" t="s">
        <v>1385</v>
      </c>
    </row>
    <row r="822" spans="1:9" s="248" customFormat="1" ht="15.75" customHeight="1">
      <c r="A822" s="29" t="s">
        <v>1386</v>
      </c>
      <c r="B822" s="30" t="s">
        <v>160</v>
      </c>
      <c r="C822" s="44">
        <v>20</v>
      </c>
      <c r="D822" s="32">
        <v>2.3940000000000001</v>
      </c>
      <c r="E822" s="32"/>
      <c r="F822" s="28"/>
      <c r="G822" s="28">
        <v>133900</v>
      </c>
      <c r="H822" s="29" t="s">
        <v>37</v>
      </c>
      <c r="I822" s="33" t="s">
        <v>1387</v>
      </c>
    </row>
    <row r="823" spans="1:9" s="248" customFormat="1" ht="15.75" customHeight="1">
      <c r="A823" s="29" t="s">
        <v>1388</v>
      </c>
      <c r="B823" s="30" t="s">
        <v>160</v>
      </c>
      <c r="C823" s="44" t="s">
        <v>1389</v>
      </c>
      <c r="D823" s="32">
        <v>8.1069999999999993</v>
      </c>
      <c r="E823" s="32"/>
      <c r="F823" s="28"/>
      <c r="G823" s="28">
        <v>133900</v>
      </c>
      <c r="H823" s="29" t="s">
        <v>37</v>
      </c>
      <c r="I823" s="33" t="s">
        <v>1390</v>
      </c>
    </row>
    <row r="824" spans="1:9" s="248" customFormat="1" ht="15.75" customHeight="1">
      <c r="A824" s="29" t="s">
        <v>1391</v>
      </c>
      <c r="B824" s="30" t="s">
        <v>125</v>
      </c>
      <c r="C824" s="34">
        <v>20</v>
      </c>
      <c r="D824" s="35">
        <v>2.38</v>
      </c>
      <c r="E824" s="35"/>
      <c r="F824" s="28"/>
      <c r="G824" s="28">
        <v>329900</v>
      </c>
      <c r="H824" s="29" t="s">
        <v>60</v>
      </c>
      <c r="I824" s="33" t="s">
        <v>1392</v>
      </c>
    </row>
    <row r="825" spans="1:9" s="248" customFormat="1" ht="15.75" customHeight="1">
      <c r="A825" s="29" t="s">
        <v>1393</v>
      </c>
      <c r="B825" s="30" t="s">
        <v>138</v>
      </c>
      <c r="C825" s="34">
        <v>20</v>
      </c>
      <c r="D825" s="35"/>
      <c r="E825" s="35">
        <v>38.325000000000003</v>
      </c>
      <c r="F825" s="28"/>
      <c r="G825" s="28">
        <v>419900</v>
      </c>
      <c r="H825" s="29" t="s">
        <v>60</v>
      </c>
      <c r="I825" s="33" t="s">
        <v>1394</v>
      </c>
    </row>
    <row r="826" spans="1:9" s="248" customFormat="1" ht="15.75" customHeight="1">
      <c r="A826" s="29" t="s">
        <v>1395</v>
      </c>
      <c r="B826" s="30" t="s">
        <v>125</v>
      </c>
      <c r="C826" s="34">
        <v>20</v>
      </c>
      <c r="D826" s="35"/>
      <c r="E826" s="35">
        <v>23.555</v>
      </c>
      <c r="F826" s="28"/>
      <c r="G826" s="28">
        <v>419900</v>
      </c>
      <c r="H826" s="29" t="s">
        <v>60</v>
      </c>
      <c r="I826" s="33" t="s">
        <v>1396</v>
      </c>
    </row>
    <row r="827" spans="1:9" s="251" customFormat="1" ht="15.75" customHeight="1">
      <c r="A827" s="29" t="s">
        <v>1397</v>
      </c>
      <c r="B827" s="30" t="s">
        <v>160</v>
      </c>
      <c r="C827" s="44" t="s">
        <v>1353</v>
      </c>
      <c r="D827" s="32">
        <v>7.7839999999999998</v>
      </c>
      <c r="E827" s="32"/>
      <c r="F827" s="28"/>
      <c r="G827" s="28">
        <v>99900</v>
      </c>
      <c r="H827" s="29" t="s">
        <v>24</v>
      </c>
      <c r="I827" s="33" t="s">
        <v>1398</v>
      </c>
    </row>
    <row r="828" spans="1:9" s="251" customFormat="1" ht="15.75" customHeight="1">
      <c r="A828" s="29" t="s">
        <v>1399</v>
      </c>
      <c r="B828" s="30" t="s">
        <v>160</v>
      </c>
      <c r="C828" s="44" t="s">
        <v>1353</v>
      </c>
      <c r="D828" s="35">
        <v>105</v>
      </c>
      <c r="E828" s="32"/>
      <c r="F828" s="28"/>
      <c r="G828" s="28">
        <v>129900</v>
      </c>
      <c r="H828" s="29" t="s">
        <v>37</v>
      </c>
      <c r="I828" s="33" t="s">
        <v>1400</v>
      </c>
    </row>
    <row r="829" spans="1:9" s="248" customFormat="1" ht="15.75" customHeight="1">
      <c r="A829" s="79" t="s">
        <v>1401</v>
      </c>
      <c r="B829" s="80"/>
      <c r="C829" s="81"/>
      <c r="D829" s="82"/>
      <c r="E829" s="83"/>
      <c r="F829" s="84"/>
      <c r="G829" s="85"/>
      <c r="H829" s="80"/>
      <c r="I829" s="80"/>
    </row>
    <row r="830" spans="1:9" s="248" customFormat="1" ht="15.75" customHeight="1">
      <c r="A830" s="79" t="s">
        <v>1402</v>
      </c>
      <c r="B830" s="80"/>
      <c r="C830" s="81"/>
      <c r="D830" s="82"/>
      <c r="E830" s="83"/>
      <c r="F830" s="84"/>
      <c r="G830" s="84"/>
      <c r="H830" s="80"/>
      <c r="I830" s="80"/>
    </row>
    <row r="831" spans="1:9" s="248" customFormat="1" ht="15.75" customHeight="1">
      <c r="A831" s="86" t="s">
        <v>1403</v>
      </c>
      <c r="B831" s="87"/>
      <c r="C831" s="88"/>
      <c r="D831" s="88"/>
      <c r="E831" s="87"/>
      <c r="F831" s="87"/>
      <c r="G831" s="87"/>
      <c r="H831" s="87"/>
      <c r="I831" s="87"/>
    </row>
    <row r="832" spans="1:9" s="248" customFormat="1" ht="15.75" customHeight="1">
      <c r="A832" s="79" t="s">
        <v>1404</v>
      </c>
      <c r="B832" s="89"/>
      <c r="C832" s="90"/>
      <c r="D832" s="91"/>
      <c r="E832" s="92"/>
      <c r="F832" s="89"/>
      <c r="G832" s="89"/>
      <c r="H832" s="89"/>
      <c r="I832" s="89"/>
    </row>
    <row r="833" spans="1:9" s="248" customFormat="1" ht="15.75" customHeight="1">
      <c r="A833" s="79" t="s">
        <v>1405</v>
      </c>
      <c r="B833" s="93"/>
      <c r="C833" s="94"/>
      <c r="D833" s="95"/>
      <c r="E833" s="96"/>
      <c r="F833" s="93"/>
      <c r="G833" s="93"/>
      <c r="H833" s="93"/>
      <c r="I833" s="93"/>
    </row>
    <row r="834" spans="1:9" s="248" customFormat="1" ht="15.75" customHeight="1">
      <c r="A834" s="97" t="s">
        <v>1406</v>
      </c>
      <c r="B834" s="93"/>
      <c r="C834" s="94"/>
      <c r="D834" s="95"/>
      <c r="E834" s="96"/>
      <c r="F834" s="93"/>
      <c r="G834" s="93"/>
      <c r="H834" s="93"/>
      <c r="I834" s="93"/>
    </row>
    <row r="835" spans="1:9" s="248" customFormat="1" ht="15.75" customHeight="1">
      <c r="A835" s="80" t="s">
        <v>1407</v>
      </c>
      <c r="B835" s="98"/>
      <c r="C835" s="99"/>
      <c r="D835" s="100"/>
      <c r="E835" s="101"/>
      <c r="F835" s="98"/>
      <c r="G835" s="98"/>
      <c r="H835" s="98"/>
      <c r="I835" s="98"/>
    </row>
    <row r="836" spans="1:9" s="248" customFormat="1" ht="15.75" customHeight="1">
      <c r="A836" s="80" t="s">
        <v>1408</v>
      </c>
      <c r="B836" s="98"/>
      <c r="C836" s="99"/>
      <c r="D836" s="100"/>
      <c r="E836" s="101"/>
      <c r="F836" s="98"/>
      <c r="G836" s="98"/>
      <c r="H836" s="98"/>
      <c r="I836" s="98"/>
    </row>
    <row r="837" spans="1:9" s="248" customFormat="1" ht="15.75" customHeight="1">
      <c r="A837" s="80" t="s">
        <v>1409</v>
      </c>
      <c r="B837" s="98"/>
      <c r="C837" s="99"/>
      <c r="D837" s="100"/>
      <c r="E837" s="101"/>
      <c r="F837" s="98"/>
      <c r="G837" s="98"/>
      <c r="H837" s="98"/>
      <c r="I837" s="98"/>
    </row>
    <row r="838" spans="1:9" s="248" customFormat="1" ht="15.75" customHeight="1">
      <c r="A838" s="102" t="s">
        <v>1410</v>
      </c>
      <c r="B838" s="98"/>
      <c r="C838" s="99"/>
      <c r="D838" s="100"/>
      <c r="E838" s="101"/>
      <c r="F838" s="98"/>
      <c r="G838" s="98"/>
      <c r="H838" s="98"/>
      <c r="I838" s="98"/>
    </row>
    <row r="839" spans="1:9" s="257" customFormat="1" ht="15.75" customHeight="1">
      <c r="A839" s="102" t="s">
        <v>1581</v>
      </c>
      <c r="B839" s="98"/>
      <c r="C839" s="99"/>
      <c r="D839" s="100"/>
      <c r="E839" s="101"/>
      <c r="F839" s="98"/>
      <c r="G839" s="98"/>
      <c r="H839" s="98"/>
      <c r="I839" s="98"/>
    </row>
    <row r="840" spans="1:9" ht="16.5" customHeight="1">
      <c r="A840" s="102" t="s">
        <v>1582</v>
      </c>
    </row>
    <row r="841" spans="1:9" ht="16.5" customHeight="1"/>
    <row r="842" spans="1:9" ht="16.5" customHeight="1"/>
    <row r="843" spans="1:9" ht="16.5" customHeight="1">
      <c r="D843" s="1"/>
      <c r="E843"/>
    </row>
    <row r="844" spans="1:9" ht="16.5" customHeight="1"/>
    <row r="845" spans="1:9" ht="16.5" customHeight="1"/>
    <row r="846" spans="1:9" ht="12.75" customHeight="1"/>
    <row r="847" spans="1:9" ht="12.75" customHeight="1"/>
    <row r="848" spans="1:9" ht="12.75" customHeight="1"/>
    <row r="849" ht="12.75" customHeight="1"/>
    <row r="850" ht="12.75" customHeight="1"/>
    <row r="851" ht="12.75" customHeight="1"/>
  </sheetData>
  <sheetProtection selectLockedCells="1" selectUnlockedCells="1"/>
  <autoFilter ref="A18:I840"/>
  <mergeCells count="4">
    <mergeCell ref="H6:I8"/>
    <mergeCell ref="A3:I3"/>
    <mergeCell ref="A4:I4"/>
    <mergeCell ref="A5:I5"/>
  </mergeCells>
  <hyperlinks>
    <hyperlink ref="A3" r:id="rId1" display="г. Челябинск: тел.(351) 220-02-05   http://trubmet.com/    e-mail: info@trubmet.com"/>
    <hyperlink ref="A4" r:id="rId2" display="г. Челябинск: тел.(351) 220-02-05   http://trubmet.com/    e-mail: info@trubmet.com"/>
    <hyperlink ref="A5" r:id="rId3" display="г. Челябинск: тел.(351) 220-02-05   http://trubmet.com/    e-mail: info@trubmet.com"/>
    <hyperlink ref="A3:I3" r:id="rId4" display="г. Челябинск: тел.(351) 220-02-05   труба"/>
    <hyperlink ref="A4:I4" r:id="rId5" display="                          тел.(351) 220-03-14  шпунт "/>
    <hyperlink ref="A5:I5" r:id="rId6" display="http://trubmet.com/    e-mail: info@trubmet.com"/>
  </hyperlinks>
  <pageMargins left="0.78749999999999998" right="0.78749999999999998" top="1.0527777777777778" bottom="1.0527777777777778" header="0.78749999999999998" footer="0.78749999999999998"/>
  <pageSetup paperSize="9" scale="70" firstPageNumber="0" orientation="landscape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2:F274"/>
  <sheetViews>
    <sheetView topLeftCell="A243" zoomScale="95" zoomScaleNormal="95" workbookViewId="0">
      <selection activeCell="A2" sqref="A2"/>
    </sheetView>
  </sheetViews>
  <sheetFormatPr defaultColWidth="11.5703125" defaultRowHeight="12.75"/>
  <sheetData>
    <row r="2" spans="1:6" s="106" customFormat="1" ht="25.5">
      <c r="A2" s="103" t="s">
        <v>1411</v>
      </c>
      <c r="B2" s="104" t="s">
        <v>1412</v>
      </c>
      <c r="C2" s="104" t="s">
        <v>1413</v>
      </c>
      <c r="D2" s="105" t="s">
        <v>1414</v>
      </c>
      <c r="E2" s="105" t="s">
        <v>1415</v>
      </c>
      <c r="F2" s="105" t="s">
        <v>1416</v>
      </c>
    </row>
    <row r="3" spans="1:6" s="106" customFormat="1" ht="15">
      <c r="A3" s="107">
        <v>20</v>
      </c>
      <c r="B3" s="107">
        <v>38</v>
      </c>
      <c r="C3" s="107">
        <v>3.5</v>
      </c>
      <c r="D3" s="107">
        <v>23</v>
      </c>
      <c r="E3" s="108">
        <v>237</v>
      </c>
      <c r="F3" s="109">
        <v>720</v>
      </c>
    </row>
    <row r="4" spans="1:6" s="106" customFormat="1" ht="15">
      <c r="A4" s="107" t="s">
        <v>1417</v>
      </c>
      <c r="B4" s="107">
        <v>38</v>
      </c>
      <c r="C4" s="107">
        <v>4</v>
      </c>
      <c r="D4" s="107">
        <v>23</v>
      </c>
      <c r="E4" s="108">
        <v>215</v>
      </c>
      <c r="F4" s="109">
        <v>700</v>
      </c>
    </row>
    <row r="5" spans="1:6" s="106" customFormat="1" ht="15">
      <c r="A5" s="107">
        <v>20</v>
      </c>
      <c r="B5" s="107">
        <v>42</v>
      </c>
      <c r="C5" s="107">
        <v>3.5</v>
      </c>
      <c r="D5" s="107">
        <v>20</v>
      </c>
      <c r="E5" s="108">
        <v>206.6</v>
      </c>
      <c r="F5" s="109">
        <v>640</v>
      </c>
    </row>
    <row r="6" spans="1:6" s="106" customFormat="1" ht="15">
      <c r="A6" s="107">
        <v>20</v>
      </c>
      <c r="B6" s="107">
        <v>42</v>
      </c>
      <c r="C6" s="107">
        <v>3.5</v>
      </c>
      <c r="D6" s="107">
        <v>6</v>
      </c>
      <c r="E6" s="108">
        <v>57.3</v>
      </c>
      <c r="F6" s="109">
        <v>220</v>
      </c>
    </row>
    <row r="7" spans="1:6" s="106" customFormat="1" ht="15">
      <c r="A7" s="107">
        <v>20</v>
      </c>
      <c r="B7" s="107">
        <v>42</v>
      </c>
      <c r="C7" s="107">
        <v>4.5</v>
      </c>
      <c r="D7" s="107">
        <v>17</v>
      </c>
      <c r="E7" s="108">
        <v>116</v>
      </c>
      <c r="F7" s="109">
        <v>540</v>
      </c>
    </row>
    <row r="8" spans="1:6" s="106" customFormat="1" ht="15">
      <c r="A8" s="107" t="s">
        <v>1417</v>
      </c>
      <c r="B8" s="107">
        <v>42</v>
      </c>
      <c r="C8" s="107">
        <v>4.5</v>
      </c>
      <c r="D8" s="107">
        <v>8</v>
      </c>
      <c r="E8" s="108">
        <v>59</v>
      </c>
      <c r="F8" s="109">
        <v>225</v>
      </c>
    </row>
    <row r="9" spans="1:6" s="106" customFormat="1" ht="15">
      <c r="A9" s="107">
        <v>20</v>
      </c>
      <c r="B9" s="107">
        <v>45</v>
      </c>
      <c r="C9" s="107">
        <v>4.5</v>
      </c>
      <c r="D9" s="107">
        <v>85</v>
      </c>
      <c r="E9" s="108">
        <v>854</v>
      </c>
      <c r="F9" s="109">
        <v>3675</v>
      </c>
    </row>
    <row r="10" spans="1:6" s="106" customFormat="1" ht="15">
      <c r="A10" s="107">
        <v>20</v>
      </c>
      <c r="B10" s="107">
        <v>45</v>
      </c>
      <c r="C10" s="107">
        <v>4.5</v>
      </c>
      <c r="D10" s="107">
        <v>59</v>
      </c>
      <c r="E10" s="108">
        <v>608</v>
      </c>
      <c r="F10" s="109">
        <v>2270</v>
      </c>
    </row>
    <row r="11" spans="1:6" s="106" customFormat="1" ht="15">
      <c r="A11" s="107">
        <v>20</v>
      </c>
      <c r="B11" s="107">
        <v>48</v>
      </c>
      <c r="C11" s="107">
        <v>3</v>
      </c>
      <c r="D11" s="107">
        <v>27</v>
      </c>
      <c r="E11" s="108">
        <v>273</v>
      </c>
      <c r="F11" s="109">
        <v>870</v>
      </c>
    </row>
    <row r="12" spans="1:6" s="106" customFormat="1" ht="15">
      <c r="A12" s="107">
        <v>20</v>
      </c>
      <c r="B12" s="107">
        <v>48</v>
      </c>
      <c r="C12" s="107">
        <v>3.5</v>
      </c>
      <c r="D12" s="107">
        <v>21</v>
      </c>
      <c r="E12" s="108">
        <v>131</v>
      </c>
      <c r="F12" s="109">
        <v>615</v>
      </c>
    </row>
    <row r="13" spans="1:6" s="106" customFormat="1" ht="15">
      <c r="A13" s="107">
        <v>20</v>
      </c>
      <c r="B13" s="107">
        <v>48</v>
      </c>
      <c r="C13" s="107">
        <v>3.5</v>
      </c>
      <c r="D13" s="107">
        <v>5</v>
      </c>
      <c r="E13" s="108">
        <v>45</v>
      </c>
      <c r="F13" s="109">
        <v>155</v>
      </c>
    </row>
    <row r="14" spans="1:6" s="106" customFormat="1" ht="15">
      <c r="A14" s="107">
        <v>20</v>
      </c>
      <c r="B14" s="107">
        <v>48</v>
      </c>
      <c r="C14" s="107">
        <v>4</v>
      </c>
      <c r="D14" s="107">
        <v>10</v>
      </c>
      <c r="E14" s="108">
        <v>88</v>
      </c>
      <c r="F14" s="109">
        <v>320</v>
      </c>
    </row>
    <row r="15" spans="1:6" s="106" customFormat="1" ht="15">
      <c r="A15" s="107">
        <v>20</v>
      </c>
      <c r="B15" s="107">
        <v>48</v>
      </c>
      <c r="C15" s="107">
        <v>4</v>
      </c>
      <c r="D15" s="107">
        <v>27</v>
      </c>
      <c r="E15" s="108">
        <v>278</v>
      </c>
      <c r="F15" s="109">
        <v>1115</v>
      </c>
    </row>
    <row r="16" spans="1:6" s="106" customFormat="1" ht="15">
      <c r="A16" s="107">
        <v>20</v>
      </c>
      <c r="B16" s="107">
        <v>48</v>
      </c>
      <c r="C16" s="107">
        <v>4</v>
      </c>
      <c r="D16" s="107">
        <v>9</v>
      </c>
      <c r="E16" s="108">
        <v>80</v>
      </c>
      <c r="F16" s="109">
        <v>310</v>
      </c>
    </row>
    <row r="17" spans="1:6" s="106" customFormat="1" ht="15">
      <c r="A17" s="107">
        <v>35</v>
      </c>
      <c r="B17" s="107">
        <v>48</v>
      </c>
      <c r="C17" s="107">
        <v>4</v>
      </c>
      <c r="D17" s="107">
        <v>23</v>
      </c>
      <c r="E17" s="108">
        <v>183</v>
      </c>
      <c r="F17" s="109">
        <v>765</v>
      </c>
    </row>
    <row r="18" spans="1:6" s="106" customFormat="1" ht="15">
      <c r="A18" s="107">
        <v>35</v>
      </c>
      <c r="B18" s="107">
        <v>48</v>
      </c>
      <c r="C18" s="107">
        <v>4</v>
      </c>
      <c r="D18" s="107">
        <v>14</v>
      </c>
      <c r="E18" s="108">
        <v>107</v>
      </c>
      <c r="F18" s="109">
        <v>480</v>
      </c>
    </row>
    <row r="19" spans="1:6" s="106" customFormat="1" ht="15">
      <c r="A19" s="107" t="s">
        <v>1418</v>
      </c>
      <c r="B19" s="107">
        <v>48</v>
      </c>
      <c r="C19" s="107">
        <v>4</v>
      </c>
      <c r="D19" s="107">
        <v>9</v>
      </c>
      <c r="E19" s="108">
        <v>88</v>
      </c>
      <c r="F19" s="109">
        <v>300</v>
      </c>
    </row>
    <row r="20" spans="1:6" s="106" customFormat="1" ht="15">
      <c r="A20" s="107">
        <v>30</v>
      </c>
      <c r="B20" s="107">
        <v>48</v>
      </c>
      <c r="C20" s="107">
        <v>4.5</v>
      </c>
      <c r="D20" s="107">
        <v>7</v>
      </c>
      <c r="E20" s="108">
        <v>80</v>
      </c>
      <c r="F20" s="109">
        <v>355</v>
      </c>
    </row>
    <row r="21" spans="1:6" s="106" customFormat="1" ht="15">
      <c r="A21" s="107">
        <v>30</v>
      </c>
      <c r="B21" s="107">
        <v>48</v>
      </c>
      <c r="C21" s="107">
        <v>4.5</v>
      </c>
      <c r="D21" s="107">
        <v>21</v>
      </c>
      <c r="E21" s="108">
        <v>167</v>
      </c>
      <c r="F21" s="109">
        <v>790</v>
      </c>
    </row>
    <row r="22" spans="1:6" s="106" customFormat="1" ht="15">
      <c r="A22" s="107" t="s">
        <v>1419</v>
      </c>
      <c r="B22" s="107">
        <v>48</v>
      </c>
      <c r="C22" s="107">
        <v>4.5</v>
      </c>
      <c r="D22" s="107">
        <v>15</v>
      </c>
      <c r="E22" s="108">
        <v>176</v>
      </c>
      <c r="F22" s="109">
        <v>835</v>
      </c>
    </row>
    <row r="23" spans="1:6" s="106" customFormat="1" ht="15">
      <c r="A23" s="107">
        <v>20</v>
      </c>
      <c r="B23" s="107">
        <v>48</v>
      </c>
      <c r="C23" s="107">
        <v>5</v>
      </c>
      <c r="D23" s="107">
        <v>24</v>
      </c>
      <c r="E23" s="108">
        <v>228</v>
      </c>
      <c r="F23" s="109">
        <v>1180</v>
      </c>
    </row>
    <row r="24" spans="1:6" s="106" customFormat="1" ht="15">
      <c r="A24" s="107" t="s">
        <v>1418</v>
      </c>
      <c r="B24" s="107">
        <v>48</v>
      </c>
      <c r="C24" s="107">
        <v>5</v>
      </c>
      <c r="D24" s="107">
        <v>11</v>
      </c>
      <c r="E24" s="108">
        <v>89</v>
      </c>
      <c r="F24" s="109">
        <v>465</v>
      </c>
    </row>
    <row r="25" spans="1:6" s="106" customFormat="1" ht="15">
      <c r="A25" s="107" t="s">
        <v>1418</v>
      </c>
      <c r="B25" s="107">
        <v>48</v>
      </c>
      <c r="C25" s="107">
        <v>5</v>
      </c>
      <c r="D25" s="107">
        <v>3</v>
      </c>
      <c r="E25" s="108">
        <v>34</v>
      </c>
      <c r="F25" s="109">
        <v>165</v>
      </c>
    </row>
    <row r="26" spans="1:6" s="106" customFormat="1" ht="15">
      <c r="A26" s="107">
        <v>45</v>
      </c>
      <c r="B26" s="107">
        <v>48</v>
      </c>
      <c r="C26" s="107">
        <v>6</v>
      </c>
      <c r="D26" s="107">
        <v>4</v>
      </c>
      <c r="E26" s="108">
        <v>48</v>
      </c>
      <c r="F26" s="109">
        <v>300</v>
      </c>
    </row>
    <row r="27" spans="1:6" s="106" customFormat="1" ht="15">
      <c r="A27" s="107" t="s">
        <v>1418</v>
      </c>
      <c r="B27" s="107">
        <v>48</v>
      </c>
      <c r="C27" s="107">
        <v>6</v>
      </c>
      <c r="D27" s="107">
        <v>21</v>
      </c>
      <c r="E27" s="108">
        <v>168</v>
      </c>
      <c r="F27" s="109">
        <v>1040</v>
      </c>
    </row>
    <row r="28" spans="1:6" s="106" customFormat="1" ht="15">
      <c r="A28" s="107">
        <v>35</v>
      </c>
      <c r="B28" s="107">
        <v>48</v>
      </c>
      <c r="C28" s="107">
        <v>6.5</v>
      </c>
      <c r="D28" s="107">
        <v>17</v>
      </c>
      <c r="E28" s="108">
        <v>174</v>
      </c>
      <c r="F28" s="109">
        <v>1115</v>
      </c>
    </row>
    <row r="29" spans="1:6" s="106" customFormat="1" ht="15">
      <c r="A29" s="107" t="s">
        <v>1418</v>
      </c>
      <c r="B29" s="107">
        <v>48</v>
      </c>
      <c r="C29" s="107">
        <v>6.5</v>
      </c>
      <c r="D29" s="107">
        <v>14</v>
      </c>
      <c r="E29" s="108">
        <v>104</v>
      </c>
      <c r="F29" s="109">
        <v>670</v>
      </c>
    </row>
    <row r="30" spans="1:6" s="106" customFormat="1" ht="15">
      <c r="A30" s="107" t="s">
        <v>1418</v>
      </c>
      <c r="B30" s="107">
        <v>48</v>
      </c>
      <c r="C30" s="107">
        <v>6.5</v>
      </c>
      <c r="D30" s="107">
        <v>10</v>
      </c>
      <c r="E30" s="108">
        <v>88</v>
      </c>
      <c r="F30" s="109">
        <v>545</v>
      </c>
    </row>
    <row r="31" spans="1:6" s="106" customFormat="1" ht="15">
      <c r="A31" s="107" t="s">
        <v>1418</v>
      </c>
      <c r="B31" s="107">
        <v>48</v>
      </c>
      <c r="C31" s="107">
        <v>6.5</v>
      </c>
      <c r="D31" s="107">
        <v>14</v>
      </c>
      <c r="E31" s="108">
        <v>125</v>
      </c>
      <c r="F31" s="109">
        <v>800</v>
      </c>
    </row>
    <row r="32" spans="1:6" s="106" customFormat="1" ht="15">
      <c r="A32" s="107" t="s">
        <v>1418</v>
      </c>
      <c r="B32" s="107">
        <v>48</v>
      </c>
      <c r="C32" s="107">
        <v>6.5</v>
      </c>
      <c r="D32" s="107">
        <v>17</v>
      </c>
      <c r="E32" s="108">
        <v>121</v>
      </c>
      <c r="F32" s="109">
        <v>775</v>
      </c>
    </row>
    <row r="33" spans="1:6" s="106" customFormat="1" ht="15">
      <c r="A33" s="107" t="s">
        <v>1418</v>
      </c>
      <c r="B33" s="107">
        <v>48</v>
      </c>
      <c r="C33" s="107">
        <v>6.5</v>
      </c>
      <c r="D33" s="107">
        <v>17</v>
      </c>
      <c r="E33" s="108">
        <v>112</v>
      </c>
      <c r="F33" s="109">
        <v>765</v>
      </c>
    </row>
    <row r="34" spans="1:6" s="106" customFormat="1" ht="15">
      <c r="A34" s="107" t="s">
        <v>1418</v>
      </c>
      <c r="B34" s="107">
        <v>48</v>
      </c>
      <c r="C34" s="107">
        <v>6.5</v>
      </c>
      <c r="D34" s="107">
        <v>8</v>
      </c>
      <c r="E34" s="108">
        <v>56</v>
      </c>
      <c r="F34" s="109">
        <v>410</v>
      </c>
    </row>
    <row r="35" spans="1:6" s="106" customFormat="1" ht="15">
      <c r="A35" s="107">
        <v>45</v>
      </c>
      <c r="B35" s="107">
        <v>48.3</v>
      </c>
      <c r="C35" s="107">
        <v>4</v>
      </c>
      <c r="D35" s="107">
        <v>15</v>
      </c>
      <c r="E35" s="108">
        <v>152</v>
      </c>
      <c r="F35" s="109">
        <v>670</v>
      </c>
    </row>
    <row r="36" spans="1:6" s="106" customFormat="1" ht="15">
      <c r="A36" s="107">
        <v>45</v>
      </c>
      <c r="B36" s="107">
        <v>48.3</v>
      </c>
      <c r="C36" s="107">
        <v>4</v>
      </c>
      <c r="D36" s="107">
        <v>16</v>
      </c>
      <c r="E36" s="108">
        <v>160</v>
      </c>
      <c r="F36" s="109">
        <v>715</v>
      </c>
    </row>
    <row r="37" spans="1:6" s="106" customFormat="1" ht="15">
      <c r="A37" s="107" t="s">
        <v>1418</v>
      </c>
      <c r="B37" s="107">
        <v>48.3</v>
      </c>
      <c r="C37" s="107">
        <v>6.5</v>
      </c>
      <c r="D37" s="107">
        <v>28</v>
      </c>
      <c r="E37" s="108">
        <v>234</v>
      </c>
      <c r="F37" s="109">
        <v>1540</v>
      </c>
    </row>
    <row r="38" spans="1:6" s="106" customFormat="1" ht="15">
      <c r="A38" s="107" t="s">
        <v>1418</v>
      </c>
      <c r="B38" s="107">
        <v>48.3</v>
      </c>
      <c r="C38" s="107">
        <v>6.5</v>
      </c>
      <c r="D38" s="107">
        <v>6</v>
      </c>
      <c r="E38" s="108">
        <v>43</v>
      </c>
      <c r="F38" s="109">
        <v>385</v>
      </c>
    </row>
    <row r="39" spans="1:6" s="106" customFormat="1" ht="15">
      <c r="A39" s="107" t="s">
        <v>1418</v>
      </c>
      <c r="B39" s="107">
        <v>48.3</v>
      </c>
      <c r="C39" s="107">
        <v>6.5</v>
      </c>
      <c r="D39" s="107">
        <v>26</v>
      </c>
      <c r="E39" s="108">
        <v>265</v>
      </c>
      <c r="F39" s="109">
        <v>1715</v>
      </c>
    </row>
    <row r="40" spans="1:6" s="106" customFormat="1" ht="15">
      <c r="A40" s="107">
        <v>20</v>
      </c>
      <c r="B40" s="107">
        <v>50</v>
      </c>
      <c r="C40" s="107">
        <v>5</v>
      </c>
      <c r="D40" s="107">
        <v>3</v>
      </c>
      <c r="E40" s="108">
        <v>27</v>
      </c>
      <c r="F40" s="109">
        <v>135</v>
      </c>
    </row>
    <row r="41" spans="1:6" s="106" customFormat="1" ht="15">
      <c r="A41" s="107" t="s">
        <v>1420</v>
      </c>
      <c r="B41" s="107">
        <v>57</v>
      </c>
      <c r="C41" s="107">
        <v>4</v>
      </c>
      <c r="D41" s="107">
        <v>11</v>
      </c>
      <c r="E41" s="108">
        <v>94</v>
      </c>
      <c r="F41" s="109">
        <v>460</v>
      </c>
    </row>
    <row r="42" spans="1:6" s="106" customFormat="1" ht="15">
      <c r="A42" s="107">
        <v>20</v>
      </c>
      <c r="B42" s="107">
        <v>57</v>
      </c>
      <c r="C42" s="107">
        <v>5</v>
      </c>
      <c r="D42" s="107">
        <v>6</v>
      </c>
      <c r="E42" s="108">
        <v>72</v>
      </c>
      <c r="F42" s="109">
        <v>435</v>
      </c>
    </row>
    <row r="43" spans="1:6" s="106" customFormat="1" ht="15">
      <c r="A43" s="107">
        <v>20</v>
      </c>
      <c r="B43" s="107">
        <v>57</v>
      </c>
      <c r="C43" s="107">
        <v>5</v>
      </c>
      <c r="D43" s="107">
        <v>7</v>
      </c>
      <c r="E43" s="108">
        <v>81.599999999999994</v>
      </c>
      <c r="F43" s="109">
        <v>520</v>
      </c>
    </row>
    <row r="44" spans="1:6" s="106" customFormat="1" ht="15">
      <c r="A44" s="107">
        <v>20</v>
      </c>
      <c r="B44" s="107">
        <v>57</v>
      </c>
      <c r="C44" s="107">
        <v>5</v>
      </c>
      <c r="D44" s="107">
        <v>6</v>
      </c>
      <c r="E44" s="108">
        <v>63</v>
      </c>
      <c r="F44" s="109">
        <v>390</v>
      </c>
    </row>
    <row r="45" spans="1:6" s="106" customFormat="1" ht="15">
      <c r="A45" s="107" t="s">
        <v>1417</v>
      </c>
      <c r="B45" s="107">
        <v>57</v>
      </c>
      <c r="C45" s="107">
        <v>5</v>
      </c>
      <c r="D45" s="107">
        <v>34</v>
      </c>
      <c r="E45" s="108">
        <v>321</v>
      </c>
      <c r="F45" s="109">
        <v>2175</v>
      </c>
    </row>
    <row r="46" spans="1:6" s="106" customFormat="1" ht="15">
      <c r="A46" s="107" t="s">
        <v>1417</v>
      </c>
      <c r="B46" s="107">
        <v>57</v>
      </c>
      <c r="C46" s="107">
        <v>5</v>
      </c>
      <c r="D46" s="107">
        <v>11</v>
      </c>
      <c r="E46" s="108">
        <v>120</v>
      </c>
      <c r="F46" s="109">
        <v>720</v>
      </c>
    </row>
    <row r="47" spans="1:6" s="106" customFormat="1" ht="15">
      <c r="A47" s="107" t="s">
        <v>1417</v>
      </c>
      <c r="B47" s="107">
        <v>57</v>
      </c>
      <c r="C47" s="107">
        <v>5</v>
      </c>
      <c r="D47" s="107">
        <v>22</v>
      </c>
      <c r="E47" s="108">
        <v>240</v>
      </c>
      <c r="F47" s="109">
        <v>1440</v>
      </c>
    </row>
    <row r="48" spans="1:6" s="106" customFormat="1" ht="15">
      <c r="A48" s="107" t="s">
        <v>1417</v>
      </c>
      <c r="B48" s="107">
        <v>57</v>
      </c>
      <c r="C48" s="107">
        <v>5</v>
      </c>
      <c r="D48" s="107">
        <v>14</v>
      </c>
      <c r="E48" s="108">
        <v>148</v>
      </c>
      <c r="F48" s="109">
        <v>915</v>
      </c>
    </row>
    <row r="49" spans="1:6" s="106" customFormat="1" ht="15">
      <c r="A49" s="107" t="s">
        <v>1417</v>
      </c>
      <c r="B49" s="107">
        <v>57</v>
      </c>
      <c r="C49" s="107">
        <v>5</v>
      </c>
      <c r="D49" s="107">
        <v>49</v>
      </c>
      <c r="E49" s="108">
        <v>485</v>
      </c>
      <c r="F49" s="109">
        <v>3235</v>
      </c>
    </row>
    <row r="50" spans="1:6" s="106" customFormat="1" ht="15">
      <c r="A50" s="107" t="s">
        <v>1417</v>
      </c>
      <c r="B50" s="107">
        <v>57</v>
      </c>
      <c r="C50" s="107">
        <v>5</v>
      </c>
      <c r="D50" s="107">
        <v>11</v>
      </c>
      <c r="E50" s="108">
        <v>116</v>
      </c>
      <c r="F50" s="109">
        <v>725</v>
      </c>
    </row>
    <row r="51" spans="1:6" s="106" customFormat="1" ht="15">
      <c r="A51" s="107" t="s">
        <v>1417</v>
      </c>
      <c r="B51" s="107">
        <v>57</v>
      </c>
      <c r="C51" s="107">
        <v>5</v>
      </c>
      <c r="D51" s="107">
        <v>29</v>
      </c>
      <c r="E51" s="108">
        <v>294</v>
      </c>
      <c r="F51" s="109">
        <v>1910</v>
      </c>
    </row>
    <row r="52" spans="1:6" s="106" customFormat="1" ht="15">
      <c r="A52" s="107" t="s">
        <v>1417</v>
      </c>
      <c r="B52" s="107">
        <v>57</v>
      </c>
      <c r="C52" s="107">
        <v>5</v>
      </c>
      <c r="D52" s="107">
        <v>70</v>
      </c>
      <c r="E52" s="108">
        <v>728</v>
      </c>
      <c r="F52" s="109">
        <v>4655</v>
      </c>
    </row>
    <row r="53" spans="1:6" s="106" customFormat="1" ht="15">
      <c r="A53" s="107" t="s">
        <v>1417</v>
      </c>
      <c r="B53" s="107">
        <v>57</v>
      </c>
      <c r="C53" s="107">
        <v>5</v>
      </c>
      <c r="D53" s="107">
        <v>45</v>
      </c>
      <c r="E53" s="108">
        <v>454</v>
      </c>
      <c r="F53" s="109">
        <v>2900</v>
      </c>
    </row>
    <row r="54" spans="1:6" s="106" customFormat="1" ht="15">
      <c r="A54" s="107" t="s">
        <v>1417</v>
      </c>
      <c r="B54" s="107">
        <v>57</v>
      </c>
      <c r="C54" s="107">
        <v>5</v>
      </c>
      <c r="D54" s="107">
        <v>24</v>
      </c>
      <c r="E54" s="108">
        <v>244</v>
      </c>
      <c r="F54" s="109">
        <v>1565</v>
      </c>
    </row>
    <row r="55" spans="1:6" s="106" customFormat="1" ht="15">
      <c r="A55" s="107" t="s">
        <v>1417</v>
      </c>
      <c r="B55" s="107">
        <v>57</v>
      </c>
      <c r="C55" s="107">
        <v>5</v>
      </c>
      <c r="D55" s="107">
        <v>23</v>
      </c>
      <c r="E55" s="108">
        <v>235</v>
      </c>
      <c r="F55" s="109">
        <v>1505</v>
      </c>
    </row>
    <row r="56" spans="1:6" s="106" customFormat="1" ht="15">
      <c r="A56" s="107" t="s">
        <v>1417</v>
      </c>
      <c r="B56" s="107">
        <v>57</v>
      </c>
      <c r="C56" s="107">
        <v>5</v>
      </c>
      <c r="D56" s="107">
        <v>12</v>
      </c>
      <c r="E56" s="108">
        <v>142</v>
      </c>
      <c r="F56" s="109">
        <v>790</v>
      </c>
    </row>
    <row r="57" spans="1:6" s="106" customFormat="1" ht="15">
      <c r="A57" s="107" t="s">
        <v>1417</v>
      </c>
      <c r="B57" s="107">
        <v>57</v>
      </c>
      <c r="C57" s="107">
        <v>5</v>
      </c>
      <c r="D57" s="107">
        <v>22</v>
      </c>
      <c r="E57" s="108">
        <v>180</v>
      </c>
      <c r="F57" s="109">
        <v>1355</v>
      </c>
    </row>
    <row r="58" spans="1:6" s="106" customFormat="1" ht="15">
      <c r="A58" s="107" t="s">
        <v>1421</v>
      </c>
      <c r="B58" s="107">
        <v>57</v>
      </c>
      <c r="C58" s="107">
        <v>5</v>
      </c>
      <c r="D58" s="107">
        <v>3</v>
      </c>
      <c r="E58" s="108">
        <v>29.4</v>
      </c>
      <c r="F58" s="109">
        <v>180</v>
      </c>
    </row>
    <row r="59" spans="1:6" s="106" customFormat="1" ht="15">
      <c r="A59" s="107" t="s">
        <v>212</v>
      </c>
      <c r="B59" s="107">
        <v>57</v>
      </c>
      <c r="C59" s="107">
        <v>5</v>
      </c>
      <c r="D59" s="107">
        <v>16</v>
      </c>
      <c r="E59" s="108">
        <v>168</v>
      </c>
      <c r="F59" s="109">
        <v>1065</v>
      </c>
    </row>
    <row r="60" spans="1:6" s="106" customFormat="1" ht="15">
      <c r="A60" s="107">
        <v>20</v>
      </c>
      <c r="B60" s="107">
        <v>57</v>
      </c>
      <c r="C60" s="107">
        <v>5.5</v>
      </c>
      <c r="D60" s="107">
        <v>26</v>
      </c>
      <c r="E60" s="108">
        <v>176</v>
      </c>
      <c r="F60" s="109">
        <v>1210</v>
      </c>
    </row>
    <row r="61" spans="1:6" s="106" customFormat="1" ht="15">
      <c r="A61" s="107">
        <v>20</v>
      </c>
      <c r="B61" s="107">
        <v>57</v>
      </c>
      <c r="C61" s="107">
        <v>6</v>
      </c>
      <c r="D61" s="107">
        <v>32</v>
      </c>
      <c r="E61" s="108">
        <v>366</v>
      </c>
      <c r="F61" s="109">
        <v>2635</v>
      </c>
    </row>
    <row r="62" spans="1:6" s="106" customFormat="1" ht="15">
      <c r="A62" s="107">
        <v>20</v>
      </c>
      <c r="B62" s="107">
        <v>57</v>
      </c>
      <c r="C62" s="107">
        <v>6</v>
      </c>
      <c r="D62" s="107">
        <v>9</v>
      </c>
      <c r="E62" s="108">
        <v>91</v>
      </c>
      <c r="F62" s="109">
        <v>735</v>
      </c>
    </row>
    <row r="63" spans="1:6" s="106" customFormat="1" ht="15">
      <c r="A63" s="107">
        <v>20</v>
      </c>
      <c r="B63" s="107">
        <v>57</v>
      </c>
      <c r="C63" s="107">
        <v>6</v>
      </c>
      <c r="D63" s="107">
        <v>6</v>
      </c>
      <c r="E63" s="108">
        <v>66</v>
      </c>
      <c r="F63" s="109">
        <v>505</v>
      </c>
    </row>
    <row r="64" spans="1:6" s="106" customFormat="1" ht="15">
      <c r="A64" s="107">
        <v>20</v>
      </c>
      <c r="B64" s="107">
        <v>57</v>
      </c>
      <c r="C64" s="107">
        <v>6</v>
      </c>
      <c r="D64" s="107">
        <v>11</v>
      </c>
      <c r="E64" s="108">
        <v>69</v>
      </c>
      <c r="F64" s="109">
        <v>490</v>
      </c>
    </row>
    <row r="65" spans="1:6" s="106" customFormat="1" ht="15">
      <c r="A65" s="107">
        <v>20</v>
      </c>
      <c r="B65" s="107">
        <v>57</v>
      </c>
      <c r="C65" s="107">
        <v>6</v>
      </c>
      <c r="D65" s="107">
        <v>4</v>
      </c>
      <c r="E65" s="108">
        <v>44</v>
      </c>
      <c r="F65" s="109">
        <v>310</v>
      </c>
    </row>
    <row r="66" spans="1:6" s="106" customFormat="1" ht="15">
      <c r="A66" s="107">
        <v>20</v>
      </c>
      <c r="B66" s="107">
        <v>57</v>
      </c>
      <c r="C66" s="107">
        <v>6</v>
      </c>
      <c r="D66" s="107">
        <v>5</v>
      </c>
      <c r="E66" s="108">
        <v>55</v>
      </c>
      <c r="F66" s="109">
        <v>410</v>
      </c>
    </row>
    <row r="67" spans="1:6" s="106" customFormat="1" ht="15">
      <c r="A67" s="107">
        <v>20</v>
      </c>
      <c r="B67" s="107">
        <v>57</v>
      </c>
      <c r="C67" s="107">
        <v>6</v>
      </c>
      <c r="D67" s="107">
        <v>16</v>
      </c>
      <c r="E67" s="108">
        <v>182</v>
      </c>
      <c r="F67" s="109">
        <v>1345</v>
      </c>
    </row>
    <row r="68" spans="1:6" s="106" customFormat="1" ht="15">
      <c r="A68" s="107" t="s">
        <v>1418</v>
      </c>
      <c r="B68" s="107">
        <v>57</v>
      </c>
      <c r="C68" s="107">
        <v>6</v>
      </c>
      <c r="D68" s="107">
        <v>27</v>
      </c>
      <c r="E68" s="108">
        <v>196</v>
      </c>
      <c r="F68" s="109">
        <v>1500</v>
      </c>
    </row>
    <row r="69" spans="1:6" s="106" customFormat="1" ht="15">
      <c r="A69" s="107" t="s">
        <v>1418</v>
      </c>
      <c r="B69" s="107">
        <v>57</v>
      </c>
      <c r="C69" s="107">
        <v>6</v>
      </c>
      <c r="D69" s="107">
        <v>9</v>
      </c>
      <c r="E69" s="108">
        <v>63</v>
      </c>
      <c r="F69" s="109">
        <v>385</v>
      </c>
    </row>
    <row r="70" spans="1:6" s="106" customFormat="1" ht="15">
      <c r="A70" s="107" t="s">
        <v>1418</v>
      </c>
      <c r="B70" s="107">
        <v>57</v>
      </c>
      <c r="C70" s="107">
        <v>6</v>
      </c>
      <c r="D70" s="107">
        <v>11</v>
      </c>
      <c r="E70" s="108">
        <v>88</v>
      </c>
      <c r="F70" s="109">
        <v>575</v>
      </c>
    </row>
    <row r="71" spans="1:6" s="106" customFormat="1" ht="15">
      <c r="A71" s="107" t="s">
        <v>1418</v>
      </c>
      <c r="B71" s="107">
        <v>57</v>
      </c>
      <c r="C71" s="107">
        <v>6</v>
      </c>
      <c r="D71" s="107">
        <v>21</v>
      </c>
      <c r="E71" s="108">
        <v>168</v>
      </c>
      <c r="F71" s="109">
        <v>1200</v>
      </c>
    </row>
    <row r="72" spans="1:6" s="106" customFormat="1" ht="15">
      <c r="A72" s="107" t="s">
        <v>1418</v>
      </c>
      <c r="B72" s="107">
        <v>57</v>
      </c>
      <c r="C72" s="107">
        <v>6</v>
      </c>
      <c r="D72" s="107">
        <v>14</v>
      </c>
      <c r="E72" s="108">
        <v>100</v>
      </c>
      <c r="F72" s="109">
        <v>765</v>
      </c>
    </row>
    <row r="73" spans="1:6" s="106" customFormat="1" ht="15">
      <c r="A73" s="107" t="s">
        <v>1418</v>
      </c>
      <c r="B73" s="107">
        <v>57</v>
      </c>
      <c r="C73" s="107">
        <v>6</v>
      </c>
      <c r="D73" s="107">
        <v>16</v>
      </c>
      <c r="E73" s="108">
        <v>100</v>
      </c>
      <c r="F73" s="109">
        <v>805</v>
      </c>
    </row>
    <row r="74" spans="1:6" s="106" customFormat="1" ht="15">
      <c r="A74" s="107" t="s">
        <v>212</v>
      </c>
      <c r="B74" s="107">
        <v>57</v>
      </c>
      <c r="C74" s="107">
        <v>6</v>
      </c>
      <c r="D74" s="107">
        <v>5</v>
      </c>
      <c r="E74" s="108">
        <v>57</v>
      </c>
      <c r="F74" s="109">
        <v>390</v>
      </c>
    </row>
    <row r="75" spans="1:6" s="106" customFormat="1" ht="15">
      <c r="A75" s="107" t="s">
        <v>1421</v>
      </c>
      <c r="B75" s="107">
        <v>57</v>
      </c>
      <c r="C75" s="107">
        <v>7</v>
      </c>
      <c r="D75" s="107">
        <v>4</v>
      </c>
      <c r="E75" s="108">
        <v>42.72</v>
      </c>
      <c r="F75" s="109">
        <v>360</v>
      </c>
    </row>
    <row r="76" spans="1:6" s="106" customFormat="1" ht="15">
      <c r="A76" s="107" t="s">
        <v>1418</v>
      </c>
      <c r="B76" s="107">
        <v>57</v>
      </c>
      <c r="C76" s="107">
        <v>7</v>
      </c>
      <c r="D76" s="107">
        <v>6</v>
      </c>
      <c r="E76" s="108">
        <v>65</v>
      </c>
      <c r="F76" s="109">
        <v>515</v>
      </c>
    </row>
    <row r="77" spans="1:6" s="106" customFormat="1" ht="15">
      <c r="A77" s="107" t="s">
        <v>1418</v>
      </c>
      <c r="B77" s="107">
        <v>57</v>
      </c>
      <c r="C77" s="107">
        <v>7</v>
      </c>
      <c r="D77" s="107">
        <v>9</v>
      </c>
      <c r="E77" s="108">
        <v>72</v>
      </c>
      <c r="F77" s="109">
        <v>605</v>
      </c>
    </row>
    <row r="78" spans="1:6" s="106" customFormat="1" ht="15">
      <c r="A78" s="107" t="s">
        <v>1418</v>
      </c>
      <c r="B78" s="107">
        <v>57</v>
      </c>
      <c r="C78" s="107">
        <v>7</v>
      </c>
      <c r="D78" s="107">
        <v>9</v>
      </c>
      <c r="E78" s="108">
        <v>58</v>
      </c>
      <c r="F78" s="109">
        <v>465</v>
      </c>
    </row>
    <row r="79" spans="1:6" s="106" customFormat="1" ht="15">
      <c r="A79" s="107" t="s">
        <v>1417</v>
      </c>
      <c r="B79" s="107">
        <v>57</v>
      </c>
      <c r="C79" s="107">
        <v>7.5</v>
      </c>
      <c r="D79" s="107">
        <v>9</v>
      </c>
      <c r="E79" s="108">
        <v>95</v>
      </c>
      <c r="F79" s="109">
        <v>845</v>
      </c>
    </row>
    <row r="80" spans="1:6" s="106" customFormat="1" ht="15">
      <c r="A80" s="107" t="s">
        <v>1417</v>
      </c>
      <c r="B80" s="107">
        <v>57</v>
      </c>
      <c r="C80" s="107">
        <v>8</v>
      </c>
      <c r="D80" s="107">
        <v>15</v>
      </c>
      <c r="E80" s="108">
        <v>138</v>
      </c>
      <c r="F80" s="109">
        <v>1285</v>
      </c>
    </row>
    <row r="81" spans="1:6" s="106" customFormat="1" ht="15">
      <c r="A81" s="107" t="s">
        <v>1417</v>
      </c>
      <c r="B81" s="107">
        <v>57</v>
      </c>
      <c r="C81" s="107">
        <v>8</v>
      </c>
      <c r="D81" s="107">
        <v>4</v>
      </c>
      <c r="E81" s="108">
        <v>36</v>
      </c>
      <c r="F81" s="109">
        <v>340</v>
      </c>
    </row>
    <row r="82" spans="1:6" s="106" customFormat="1" ht="15">
      <c r="A82" s="107" t="s">
        <v>1417</v>
      </c>
      <c r="B82" s="107">
        <v>57</v>
      </c>
      <c r="C82" s="107">
        <v>8</v>
      </c>
      <c r="D82" s="107">
        <v>3</v>
      </c>
      <c r="E82" s="108">
        <v>31</v>
      </c>
      <c r="F82" s="109">
        <v>300</v>
      </c>
    </row>
    <row r="83" spans="1:6" s="106" customFormat="1" ht="15">
      <c r="A83" s="107" t="s">
        <v>1422</v>
      </c>
      <c r="B83" s="107">
        <v>57</v>
      </c>
      <c r="C83" s="107">
        <v>8</v>
      </c>
      <c r="D83" s="107">
        <v>21</v>
      </c>
      <c r="E83" s="108">
        <v>140</v>
      </c>
      <c r="F83" s="109">
        <v>1310</v>
      </c>
    </row>
    <row r="84" spans="1:6" s="106" customFormat="1" ht="15">
      <c r="A84" s="107" t="s">
        <v>1420</v>
      </c>
      <c r="B84" s="107">
        <v>60</v>
      </c>
      <c r="C84" s="107">
        <v>3.5</v>
      </c>
      <c r="D84" s="107">
        <v>18</v>
      </c>
      <c r="E84" s="108">
        <v>175</v>
      </c>
      <c r="F84" s="109">
        <v>830</v>
      </c>
    </row>
    <row r="85" spans="1:6" s="106" customFormat="1" ht="15">
      <c r="A85" s="107" t="s">
        <v>1420</v>
      </c>
      <c r="B85" s="107">
        <v>60</v>
      </c>
      <c r="C85" s="107">
        <v>3.5</v>
      </c>
      <c r="D85" s="107">
        <v>26</v>
      </c>
      <c r="E85" s="108">
        <v>196</v>
      </c>
      <c r="F85" s="109">
        <v>965</v>
      </c>
    </row>
    <row r="86" spans="1:6" s="106" customFormat="1" ht="15">
      <c r="A86" s="107">
        <v>20</v>
      </c>
      <c r="B86" s="107">
        <v>60</v>
      </c>
      <c r="C86" s="107">
        <v>4</v>
      </c>
      <c r="D86" s="107">
        <v>14</v>
      </c>
      <c r="E86" s="108">
        <v>142.80000000000001</v>
      </c>
      <c r="F86" s="109">
        <v>780</v>
      </c>
    </row>
    <row r="87" spans="1:6" s="106" customFormat="1" ht="15">
      <c r="A87" s="107">
        <v>20</v>
      </c>
      <c r="B87" s="107">
        <v>60</v>
      </c>
      <c r="C87" s="107">
        <v>4</v>
      </c>
      <c r="D87" s="107">
        <v>12</v>
      </c>
      <c r="E87" s="108">
        <v>106</v>
      </c>
      <c r="F87" s="109">
        <v>485</v>
      </c>
    </row>
    <row r="88" spans="1:6" s="106" customFormat="1" ht="15">
      <c r="A88" s="107">
        <v>20</v>
      </c>
      <c r="B88" s="107">
        <v>60</v>
      </c>
      <c r="C88" s="107">
        <v>4</v>
      </c>
      <c r="D88" s="107">
        <v>9</v>
      </c>
      <c r="E88" s="108">
        <v>97</v>
      </c>
      <c r="F88" s="109">
        <v>575</v>
      </c>
    </row>
    <row r="89" spans="1:6" s="106" customFormat="1" ht="15">
      <c r="A89" s="107">
        <v>20</v>
      </c>
      <c r="B89" s="107">
        <v>60</v>
      </c>
      <c r="C89" s="107">
        <v>4</v>
      </c>
      <c r="D89" s="107">
        <v>15</v>
      </c>
      <c r="E89" s="108">
        <v>154</v>
      </c>
      <c r="F89" s="109">
        <v>840</v>
      </c>
    </row>
    <row r="90" spans="1:6" s="106" customFormat="1" ht="15">
      <c r="A90" s="107">
        <v>20</v>
      </c>
      <c r="B90" s="107">
        <v>60</v>
      </c>
      <c r="C90" s="107">
        <v>4</v>
      </c>
      <c r="D90" s="107">
        <v>20</v>
      </c>
      <c r="E90" s="108">
        <v>206</v>
      </c>
      <c r="F90" s="109">
        <v>1100</v>
      </c>
    </row>
    <row r="91" spans="1:6" s="106" customFormat="1" ht="15">
      <c r="A91" s="107">
        <v>20</v>
      </c>
      <c r="B91" s="107">
        <v>60</v>
      </c>
      <c r="C91" s="107">
        <v>4</v>
      </c>
      <c r="D91" s="107">
        <v>18</v>
      </c>
      <c r="E91" s="108">
        <v>212</v>
      </c>
      <c r="F91" s="109">
        <v>1200</v>
      </c>
    </row>
    <row r="92" spans="1:6" s="106" customFormat="1" ht="15">
      <c r="A92" s="107">
        <v>20</v>
      </c>
      <c r="B92" s="107">
        <v>60</v>
      </c>
      <c r="C92" s="107">
        <v>4</v>
      </c>
      <c r="D92" s="107">
        <v>4</v>
      </c>
      <c r="E92" s="108">
        <v>42</v>
      </c>
      <c r="F92" s="109">
        <v>215</v>
      </c>
    </row>
    <row r="93" spans="1:6" s="106" customFormat="1" ht="15">
      <c r="A93" s="107" t="s">
        <v>1417</v>
      </c>
      <c r="B93" s="107">
        <v>60</v>
      </c>
      <c r="C93" s="107">
        <v>4</v>
      </c>
      <c r="D93" s="107">
        <v>6</v>
      </c>
      <c r="E93" s="108">
        <v>52</v>
      </c>
      <c r="F93" s="109">
        <v>275</v>
      </c>
    </row>
    <row r="94" spans="1:6" s="106" customFormat="1" ht="15">
      <c r="A94" s="107">
        <v>10</v>
      </c>
      <c r="B94" s="107">
        <v>60</v>
      </c>
      <c r="C94" s="107">
        <v>4.5</v>
      </c>
      <c r="D94" s="107">
        <v>12</v>
      </c>
      <c r="E94" s="108">
        <v>77</v>
      </c>
      <c r="F94" s="109">
        <v>500</v>
      </c>
    </row>
    <row r="95" spans="1:6" s="106" customFormat="1" ht="15">
      <c r="A95" s="107">
        <v>20</v>
      </c>
      <c r="B95" s="107">
        <v>60</v>
      </c>
      <c r="C95" s="107">
        <v>4.5</v>
      </c>
      <c r="D95" s="107">
        <v>9</v>
      </c>
      <c r="E95" s="108">
        <v>93</v>
      </c>
      <c r="F95" s="109">
        <v>575</v>
      </c>
    </row>
    <row r="96" spans="1:6" s="106" customFormat="1" ht="15">
      <c r="A96" s="107">
        <v>20</v>
      </c>
      <c r="B96" s="107">
        <v>60</v>
      </c>
      <c r="C96" s="107">
        <v>4.5</v>
      </c>
      <c r="D96" s="107">
        <v>32</v>
      </c>
      <c r="E96" s="108">
        <v>250</v>
      </c>
      <c r="F96" s="109">
        <v>1675</v>
      </c>
    </row>
    <row r="97" spans="1:6" s="106" customFormat="1" ht="15">
      <c r="A97" s="107">
        <v>20</v>
      </c>
      <c r="B97" s="107">
        <v>60</v>
      </c>
      <c r="C97" s="107">
        <v>4.5</v>
      </c>
      <c r="D97" s="107">
        <v>6</v>
      </c>
      <c r="E97" s="108">
        <v>63</v>
      </c>
      <c r="F97" s="109">
        <v>400</v>
      </c>
    </row>
    <row r="98" spans="1:6" s="106" customFormat="1" ht="15">
      <c r="A98" s="107">
        <v>20</v>
      </c>
      <c r="B98" s="107">
        <v>60</v>
      </c>
      <c r="C98" s="107">
        <v>4.5</v>
      </c>
      <c r="D98" s="107">
        <v>6</v>
      </c>
      <c r="E98" s="108">
        <v>47</v>
      </c>
      <c r="F98" s="109">
        <v>285</v>
      </c>
    </row>
    <row r="99" spans="1:6" s="106" customFormat="1" ht="15">
      <c r="A99" s="107">
        <v>20</v>
      </c>
      <c r="B99" s="107">
        <v>60</v>
      </c>
      <c r="C99" s="107">
        <v>4.5</v>
      </c>
      <c r="D99" s="107">
        <v>10</v>
      </c>
      <c r="E99" s="108">
        <v>80</v>
      </c>
      <c r="F99" s="109">
        <v>570</v>
      </c>
    </row>
    <row r="100" spans="1:6" s="106" customFormat="1" ht="15">
      <c r="A100" s="107">
        <v>20</v>
      </c>
      <c r="B100" s="107">
        <v>60</v>
      </c>
      <c r="C100" s="107">
        <v>4.5</v>
      </c>
      <c r="D100" s="107">
        <v>20</v>
      </c>
      <c r="E100" s="108">
        <v>160</v>
      </c>
      <c r="F100" s="109">
        <v>965</v>
      </c>
    </row>
    <row r="101" spans="1:6" s="106" customFormat="1" ht="15">
      <c r="A101" s="107">
        <v>20</v>
      </c>
      <c r="B101" s="107">
        <v>60</v>
      </c>
      <c r="C101" s="107">
        <v>4.5</v>
      </c>
      <c r="D101" s="107">
        <v>4</v>
      </c>
      <c r="E101" s="108">
        <v>42</v>
      </c>
      <c r="F101" s="109">
        <v>235</v>
      </c>
    </row>
    <row r="102" spans="1:6" s="106" customFormat="1" ht="15">
      <c r="A102" s="107">
        <v>20</v>
      </c>
      <c r="B102" s="107">
        <v>60</v>
      </c>
      <c r="C102" s="107">
        <v>4.5</v>
      </c>
      <c r="D102" s="107">
        <v>5</v>
      </c>
      <c r="E102" s="108">
        <v>48</v>
      </c>
      <c r="F102" s="109">
        <v>280</v>
      </c>
    </row>
    <row r="103" spans="1:6" s="106" customFormat="1" ht="15">
      <c r="A103" s="107">
        <v>20</v>
      </c>
      <c r="B103" s="107">
        <v>60</v>
      </c>
      <c r="C103" s="107">
        <v>4.5</v>
      </c>
      <c r="D103" s="107">
        <v>21</v>
      </c>
      <c r="E103" s="108">
        <v>154</v>
      </c>
      <c r="F103" s="109">
        <v>1025</v>
      </c>
    </row>
    <row r="104" spans="1:6" s="106" customFormat="1" ht="15">
      <c r="A104" s="107">
        <v>20</v>
      </c>
      <c r="B104" s="107">
        <v>60</v>
      </c>
      <c r="C104" s="107">
        <v>4.5</v>
      </c>
      <c r="D104" s="107">
        <v>12</v>
      </c>
      <c r="E104" s="108">
        <v>90</v>
      </c>
      <c r="F104" s="109">
        <v>525</v>
      </c>
    </row>
    <row r="105" spans="1:6" s="106" customFormat="1" ht="15">
      <c r="A105" s="107">
        <v>20</v>
      </c>
      <c r="B105" s="107">
        <v>60</v>
      </c>
      <c r="C105" s="107">
        <v>4.5</v>
      </c>
      <c r="D105" s="107">
        <v>3</v>
      </c>
      <c r="E105" s="108">
        <v>33</v>
      </c>
      <c r="F105" s="109">
        <v>180</v>
      </c>
    </row>
    <row r="106" spans="1:6" s="106" customFormat="1" ht="15">
      <c r="A106" s="107" t="s">
        <v>1417</v>
      </c>
      <c r="B106" s="107">
        <v>60</v>
      </c>
      <c r="C106" s="107">
        <v>4.5</v>
      </c>
      <c r="D106" s="107">
        <v>22</v>
      </c>
      <c r="E106" s="108">
        <v>165</v>
      </c>
      <c r="F106" s="109">
        <v>975</v>
      </c>
    </row>
    <row r="107" spans="1:6" s="106" customFormat="1" ht="15">
      <c r="A107" s="107" t="s">
        <v>1418</v>
      </c>
      <c r="B107" s="107">
        <v>60</v>
      </c>
      <c r="C107" s="107">
        <v>4.5</v>
      </c>
      <c r="D107" s="107">
        <v>12</v>
      </c>
      <c r="E107" s="108">
        <v>101</v>
      </c>
      <c r="F107" s="109">
        <v>605</v>
      </c>
    </row>
    <row r="108" spans="1:6" s="106" customFormat="1" ht="15">
      <c r="A108" s="107" t="s">
        <v>1418</v>
      </c>
      <c r="B108" s="107">
        <v>60</v>
      </c>
      <c r="C108" s="107">
        <v>4.5</v>
      </c>
      <c r="D108" s="107">
        <v>13</v>
      </c>
      <c r="E108" s="108">
        <v>103</v>
      </c>
      <c r="F108" s="109">
        <v>635</v>
      </c>
    </row>
    <row r="109" spans="1:6" s="106" customFormat="1" ht="15">
      <c r="A109" s="107" t="s">
        <v>1420</v>
      </c>
      <c r="B109" s="107">
        <v>60</v>
      </c>
      <c r="C109" s="107">
        <v>4.5</v>
      </c>
      <c r="D109" s="107">
        <v>16</v>
      </c>
      <c r="E109" s="108">
        <v>163</v>
      </c>
      <c r="F109" s="109">
        <v>965</v>
      </c>
    </row>
    <row r="110" spans="1:6" s="106" customFormat="1" ht="15">
      <c r="A110" s="107" t="s">
        <v>1420</v>
      </c>
      <c r="B110" s="107">
        <v>60</v>
      </c>
      <c r="C110" s="107">
        <v>4.5</v>
      </c>
      <c r="D110" s="107">
        <v>12</v>
      </c>
      <c r="E110" s="108">
        <v>115</v>
      </c>
      <c r="F110" s="109">
        <v>710</v>
      </c>
    </row>
    <row r="111" spans="1:6" s="106" customFormat="1" ht="15">
      <c r="A111" s="107" t="s">
        <v>1420</v>
      </c>
      <c r="B111" s="107">
        <v>60</v>
      </c>
      <c r="C111" s="107">
        <v>4.5</v>
      </c>
      <c r="D111" s="107">
        <v>8</v>
      </c>
      <c r="E111" s="108">
        <v>82</v>
      </c>
      <c r="F111" s="109">
        <v>500</v>
      </c>
    </row>
    <row r="112" spans="1:6" s="106" customFormat="1" ht="15">
      <c r="A112" s="107" t="s">
        <v>1420</v>
      </c>
      <c r="B112" s="107">
        <v>60</v>
      </c>
      <c r="C112" s="107">
        <v>5</v>
      </c>
      <c r="D112" s="107">
        <v>12</v>
      </c>
      <c r="E112" s="108">
        <v>91</v>
      </c>
      <c r="F112" s="109">
        <v>570</v>
      </c>
    </row>
    <row r="113" spans="1:6" s="106" customFormat="1" ht="15">
      <c r="A113" s="107" t="s">
        <v>1420</v>
      </c>
      <c r="B113" s="107">
        <v>60</v>
      </c>
      <c r="C113" s="107">
        <v>5</v>
      </c>
      <c r="D113" s="107">
        <v>18</v>
      </c>
      <c r="E113" s="108">
        <v>137</v>
      </c>
      <c r="F113" s="109">
        <v>860</v>
      </c>
    </row>
    <row r="114" spans="1:6" s="106" customFormat="1" ht="15">
      <c r="A114" s="107">
        <v>20</v>
      </c>
      <c r="B114" s="107">
        <v>60</v>
      </c>
      <c r="C114" s="107">
        <v>6</v>
      </c>
      <c r="D114" s="107">
        <v>15</v>
      </c>
      <c r="E114" s="108">
        <v>169</v>
      </c>
      <c r="F114" s="109">
        <v>1330</v>
      </c>
    </row>
    <row r="115" spans="1:6" s="106" customFormat="1" ht="15">
      <c r="A115" s="107">
        <v>20</v>
      </c>
      <c r="B115" s="107">
        <v>60</v>
      </c>
      <c r="C115" s="107">
        <v>6</v>
      </c>
      <c r="D115" s="107">
        <v>18</v>
      </c>
      <c r="E115" s="108">
        <v>162</v>
      </c>
      <c r="F115" s="109">
        <v>1300</v>
      </c>
    </row>
    <row r="116" spans="1:6" s="106" customFormat="1" ht="15">
      <c r="A116" s="107">
        <v>20</v>
      </c>
      <c r="B116" s="107">
        <v>60</v>
      </c>
      <c r="C116" s="107">
        <v>6</v>
      </c>
      <c r="D116" s="107">
        <v>10</v>
      </c>
      <c r="E116" s="108">
        <v>68</v>
      </c>
      <c r="F116" s="109">
        <v>525</v>
      </c>
    </row>
    <row r="117" spans="1:6" s="106" customFormat="1" ht="15">
      <c r="A117" s="107">
        <v>20</v>
      </c>
      <c r="B117" s="107">
        <v>60</v>
      </c>
      <c r="C117" s="107">
        <v>6.5</v>
      </c>
      <c r="D117" s="107">
        <v>13</v>
      </c>
      <c r="E117" s="108">
        <v>130</v>
      </c>
      <c r="F117" s="109">
        <v>1100</v>
      </c>
    </row>
    <row r="118" spans="1:6" s="106" customFormat="1" ht="15">
      <c r="A118" s="107">
        <v>45</v>
      </c>
      <c r="B118" s="107">
        <v>60</v>
      </c>
      <c r="C118" s="107">
        <v>7</v>
      </c>
      <c r="D118" s="107">
        <v>18</v>
      </c>
      <c r="E118" s="108">
        <v>160</v>
      </c>
      <c r="F118" s="109">
        <v>1420</v>
      </c>
    </row>
    <row r="119" spans="1:6" s="106" customFormat="1" ht="15">
      <c r="A119" s="107" t="s">
        <v>1418</v>
      </c>
      <c r="B119" s="107">
        <v>60</v>
      </c>
      <c r="C119" s="107">
        <v>7</v>
      </c>
      <c r="D119" s="107">
        <v>10</v>
      </c>
      <c r="E119" s="108">
        <v>93</v>
      </c>
      <c r="F119" s="109">
        <v>815</v>
      </c>
    </row>
    <row r="120" spans="1:6" s="106" customFormat="1" ht="15">
      <c r="A120" s="107">
        <v>20</v>
      </c>
      <c r="B120" s="107">
        <v>60</v>
      </c>
      <c r="C120" s="107">
        <v>7.5</v>
      </c>
      <c r="D120" s="107">
        <v>18</v>
      </c>
      <c r="E120" s="108">
        <v>121</v>
      </c>
      <c r="F120" s="109">
        <v>1160</v>
      </c>
    </row>
    <row r="121" spans="1:6" s="106" customFormat="1" ht="15">
      <c r="A121" s="107">
        <v>20</v>
      </c>
      <c r="B121" s="107">
        <v>60</v>
      </c>
      <c r="C121" s="107">
        <v>7.5</v>
      </c>
      <c r="D121" s="107">
        <v>11</v>
      </c>
      <c r="E121" s="108">
        <v>97</v>
      </c>
      <c r="F121" s="109">
        <v>940</v>
      </c>
    </row>
    <row r="122" spans="1:6" s="106" customFormat="1" ht="15">
      <c r="A122" s="107">
        <v>35</v>
      </c>
      <c r="B122" s="107">
        <v>60</v>
      </c>
      <c r="C122" s="107">
        <v>8</v>
      </c>
      <c r="D122" s="107">
        <v>10</v>
      </c>
      <c r="E122" s="108">
        <v>70</v>
      </c>
      <c r="F122" s="109">
        <v>760</v>
      </c>
    </row>
    <row r="123" spans="1:6" s="106" customFormat="1" ht="15">
      <c r="A123" s="107">
        <v>20</v>
      </c>
      <c r="B123" s="107">
        <v>60.3</v>
      </c>
      <c r="C123" s="107">
        <v>3.91</v>
      </c>
      <c r="D123" s="107">
        <v>6</v>
      </c>
      <c r="E123" s="108">
        <v>36.36</v>
      </c>
      <c r="F123" s="109">
        <v>205</v>
      </c>
    </row>
    <row r="124" spans="1:6" s="106" customFormat="1" ht="15">
      <c r="A124" s="107">
        <v>20</v>
      </c>
      <c r="B124" s="107">
        <v>60.3</v>
      </c>
      <c r="C124" s="107">
        <v>3.91</v>
      </c>
      <c r="D124" s="107">
        <v>7</v>
      </c>
      <c r="E124" s="108">
        <v>42</v>
      </c>
      <c r="F124" s="109">
        <v>230</v>
      </c>
    </row>
    <row r="125" spans="1:6" s="106" customFormat="1" ht="15">
      <c r="A125" s="107" t="s">
        <v>1423</v>
      </c>
      <c r="B125" s="107">
        <v>60.3</v>
      </c>
      <c r="C125" s="107">
        <v>4.5</v>
      </c>
      <c r="D125" s="107">
        <v>19</v>
      </c>
      <c r="E125" s="108">
        <v>141</v>
      </c>
      <c r="F125" s="109">
        <v>855</v>
      </c>
    </row>
    <row r="126" spans="1:6" s="106" customFormat="1" ht="15">
      <c r="A126" s="107">
        <v>20</v>
      </c>
      <c r="B126" s="107">
        <v>63.5</v>
      </c>
      <c r="C126" s="107">
        <v>3.5</v>
      </c>
      <c r="D126" s="107">
        <v>7</v>
      </c>
      <c r="E126" s="108">
        <v>74</v>
      </c>
      <c r="F126" s="109">
        <v>300</v>
      </c>
    </row>
    <row r="127" spans="1:6" s="106" customFormat="1" ht="15">
      <c r="A127" s="107">
        <v>20</v>
      </c>
      <c r="B127" s="107">
        <v>63.5</v>
      </c>
      <c r="C127" s="107">
        <v>3.5</v>
      </c>
      <c r="D127" s="107">
        <v>4</v>
      </c>
      <c r="E127" s="108">
        <v>37</v>
      </c>
      <c r="F127" s="109">
        <v>185</v>
      </c>
    </row>
    <row r="128" spans="1:6" s="106" customFormat="1" ht="15">
      <c r="A128" s="107">
        <v>20</v>
      </c>
      <c r="B128" s="107">
        <v>63.5</v>
      </c>
      <c r="C128" s="107">
        <v>3.5</v>
      </c>
      <c r="D128" s="107">
        <v>36</v>
      </c>
      <c r="E128" s="108">
        <v>320</v>
      </c>
      <c r="F128" s="109">
        <v>1770</v>
      </c>
    </row>
    <row r="129" spans="1:6" s="106" customFormat="1" ht="15">
      <c r="A129" s="107">
        <v>20</v>
      </c>
      <c r="B129" s="107">
        <v>68</v>
      </c>
      <c r="C129" s="107">
        <v>3.5</v>
      </c>
      <c r="D129" s="107">
        <v>31</v>
      </c>
      <c r="E129" s="108">
        <v>313</v>
      </c>
      <c r="F129" s="109">
        <v>1690</v>
      </c>
    </row>
    <row r="130" spans="1:6" s="106" customFormat="1" ht="15">
      <c r="A130" s="107">
        <v>20</v>
      </c>
      <c r="B130" s="107">
        <v>68</v>
      </c>
      <c r="C130" s="107">
        <v>4</v>
      </c>
      <c r="D130" s="107">
        <v>8</v>
      </c>
      <c r="E130" s="108">
        <v>88</v>
      </c>
      <c r="F130" s="109">
        <v>560</v>
      </c>
    </row>
    <row r="131" spans="1:6" s="106" customFormat="1" ht="15">
      <c r="A131" s="107">
        <v>20</v>
      </c>
      <c r="B131" s="107">
        <v>68</v>
      </c>
      <c r="C131" s="107">
        <v>4</v>
      </c>
      <c r="D131" s="107">
        <v>55</v>
      </c>
      <c r="E131" s="108">
        <v>572</v>
      </c>
      <c r="F131" s="109">
        <v>3560</v>
      </c>
    </row>
    <row r="132" spans="1:6" s="106" customFormat="1" ht="15">
      <c r="A132" s="107" t="s">
        <v>1418</v>
      </c>
      <c r="B132" s="107">
        <v>68</v>
      </c>
      <c r="C132" s="107">
        <v>4</v>
      </c>
      <c r="D132" s="107">
        <v>10</v>
      </c>
      <c r="E132" s="108">
        <v>94</v>
      </c>
      <c r="F132" s="109">
        <v>585</v>
      </c>
    </row>
    <row r="133" spans="1:6" s="106" customFormat="1" ht="15">
      <c r="A133" s="107">
        <v>20</v>
      </c>
      <c r="B133" s="107">
        <v>70</v>
      </c>
      <c r="C133" s="107">
        <v>5</v>
      </c>
      <c r="D133" s="107">
        <v>8</v>
      </c>
      <c r="E133" s="108">
        <v>88</v>
      </c>
      <c r="F133" s="109">
        <v>680</v>
      </c>
    </row>
    <row r="134" spans="1:6" s="106" customFormat="1" ht="15">
      <c r="A134" s="107" t="s">
        <v>1418</v>
      </c>
      <c r="B134" s="107">
        <v>73</v>
      </c>
      <c r="C134" s="107">
        <v>4</v>
      </c>
      <c r="D134" s="107">
        <v>21</v>
      </c>
      <c r="E134" s="108">
        <v>147</v>
      </c>
      <c r="F134" s="109">
        <v>995</v>
      </c>
    </row>
    <row r="135" spans="1:6" s="106" customFormat="1" ht="15">
      <c r="A135" s="107">
        <v>20</v>
      </c>
      <c r="B135" s="107">
        <v>73</v>
      </c>
      <c r="C135" s="107">
        <v>5</v>
      </c>
      <c r="D135" s="107">
        <v>2</v>
      </c>
      <c r="E135" s="108">
        <v>15</v>
      </c>
      <c r="F135" s="109">
        <v>128</v>
      </c>
    </row>
    <row r="136" spans="1:6" s="106" customFormat="1" ht="15">
      <c r="A136" s="107">
        <v>45</v>
      </c>
      <c r="B136" s="107">
        <v>73</v>
      </c>
      <c r="C136" s="107">
        <v>5</v>
      </c>
      <c r="D136" s="107">
        <v>15</v>
      </c>
      <c r="E136" s="108">
        <v>118</v>
      </c>
      <c r="F136" s="109">
        <v>1000</v>
      </c>
    </row>
    <row r="137" spans="1:6" s="106" customFormat="1" ht="15">
      <c r="A137" s="107">
        <v>20</v>
      </c>
      <c r="B137" s="107">
        <v>73</v>
      </c>
      <c r="C137" s="107">
        <v>5.5</v>
      </c>
      <c r="D137" s="107">
        <v>27</v>
      </c>
      <c r="E137" s="108">
        <v>223</v>
      </c>
      <c r="F137" s="109">
        <v>2130</v>
      </c>
    </row>
    <row r="138" spans="1:6" s="106" customFormat="1" ht="15">
      <c r="A138" s="107">
        <v>20</v>
      </c>
      <c r="B138" s="107">
        <v>73</v>
      </c>
      <c r="C138" s="107">
        <v>6</v>
      </c>
      <c r="D138" s="107">
        <v>5</v>
      </c>
      <c r="E138" s="108">
        <v>50</v>
      </c>
      <c r="F138" s="109">
        <v>460</v>
      </c>
    </row>
    <row r="139" spans="1:6" s="106" customFormat="1" ht="15">
      <c r="A139" s="107" t="s">
        <v>1418</v>
      </c>
      <c r="B139" s="107">
        <v>73</v>
      </c>
      <c r="C139" s="107">
        <v>6</v>
      </c>
      <c r="D139" s="107">
        <v>10</v>
      </c>
      <c r="E139" s="108">
        <v>120</v>
      </c>
      <c r="F139" s="109">
        <v>1100</v>
      </c>
    </row>
    <row r="140" spans="1:6" s="106" customFormat="1" ht="15">
      <c r="A140" s="107">
        <v>20</v>
      </c>
      <c r="B140" s="107">
        <v>73</v>
      </c>
      <c r="C140" s="107">
        <v>6.75</v>
      </c>
      <c r="D140" s="107">
        <v>8</v>
      </c>
      <c r="E140" s="108">
        <v>83</v>
      </c>
      <c r="F140" s="109">
        <v>905</v>
      </c>
    </row>
    <row r="141" spans="1:6" s="106" customFormat="1" ht="15">
      <c r="A141" s="107">
        <v>20</v>
      </c>
      <c r="B141" s="107">
        <v>73</v>
      </c>
      <c r="C141" s="107">
        <v>7</v>
      </c>
      <c r="D141" s="107">
        <v>8</v>
      </c>
      <c r="E141" s="108">
        <v>72</v>
      </c>
      <c r="F141" s="109">
        <v>785</v>
      </c>
    </row>
    <row r="142" spans="1:6" s="106" customFormat="1" ht="15">
      <c r="A142" s="107" t="s">
        <v>1420</v>
      </c>
      <c r="B142" s="107">
        <v>73</v>
      </c>
      <c r="C142" s="107">
        <v>7</v>
      </c>
      <c r="D142" s="107">
        <v>10</v>
      </c>
      <c r="E142" s="108">
        <v>80</v>
      </c>
      <c r="F142" s="109">
        <v>920</v>
      </c>
    </row>
    <row r="143" spans="1:6" s="106" customFormat="1" ht="15">
      <c r="A143" s="107">
        <v>45</v>
      </c>
      <c r="B143" s="107">
        <v>73</v>
      </c>
      <c r="C143" s="107">
        <v>8</v>
      </c>
      <c r="D143" s="107">
        <v>6</v>
      </c>
      <c r="E143" s="108">
        <v>62</v>
      </c>
      <c r="F143" s="109">
        <v>770</v>
      </c>
    </row>
    <row r="144" spans="1:6" s="106" customFormat="1" ht="15">
      <c r="A144" s="107" t="s">
        <v>1424</v>
      </c>
      <c r="B144" s="107">
        <v>73</v>
      </c>
      <c r="C144" s="107">
        <v>8</v>
      </c>
      <c r="D144" s="107">
        <v>2</v>
      </c>
      <c r="E144" s="108">
        <v>24</v>
      </c>
      <c r="F144" s="109">
        <v>293</v>
      </c>
    </row>
    <row r="145" spans="1:6" s="106" customFormat="1" ht="15">
      <c r="A145" s="107" t="s">
        <v>1424</v>
      </c>
      <c r="B145" s="107">
        <v>73</v>
      </c>
      <c r="C145" s="107">
        <v>9</v>
      </c>
      <c r="D145" s="107">
        <v>8</v>
      </c>
      <c r="E145" s="108">
        <v>57</v>
      </c>
      <c r="F145" s="109">
        <v>750</v>
      </c>
    </row>
    <row r="146" spans="1:6" s="106" customFormat="1" ht="15">
      <c r="A146" s="107">
        <v>20</v>
      </c>
      <c r="B146" s="107">
        <v>73</v>
      </c>
      <c r="C146" s="107">
        <v>9.5</v>
      </c>
      <c r="D146" s="107">
        <v>9</v>
      </c>
      <c r="E146" s="108">
        <v>81</v>
      </c>
      <c r="F146" s="109">
        <v>1080</v>
      </c>
    </row>
    <row r="147" spans="1:6" s="106" customFormat="1" ht="15">
      <c r="A147" s="107">
        <v>20</v>
      </c>
      <c r="B147" s="107">
        <v>73</v>
      </c>
      <c r="C147" s="107">
        <v>9.5</v>
      </c>
      <c r="D147" s="107">
        <v>3</v>
      </c>
      <c r="E147" s="108">
        <v>28</v>
      </c>
      <c r="F147" s="109">
        <v>380</v>
      </c>
    </row>
    <row r="148" spans="1:6" s="106" customFormat="1" ht="15">
      <c r="A148" s="107">
        <v>35</v>
      </c>
      <c r="B148" s="107">
        <v>73</v>
      </c>
      <c r="C148" s="107">
        <v>9.5</v>
      </c>
      <c r="D148" s="107">
        <v>4</v>
      </c>
      <c r="E148" s="108">
        <v>34</v>
      </c>
      <c r="F148" s="109">
        <v>455</v>
      </c>
    </row>
    <row r="149" spans="1:6" s="106" customFormat="1" ht="15">
      <c r="A149" s="107">
        <v>20</v>
      </c>
      <c r="B149" s="107">
        <v>73</v>
      </c>
      <c r="C149" s="107">
        <v>10</v>
      </c>
      <c r="D149" s="107">
        <v>9</v>
      </c>
      <c r="E149" s="108">
        <v>83</v>
      </c>
      <c r="F149" s="109">
        <v>1235</v>
      </c>
    </row>
    <row r="150" spans="1:6" s="106" customFormat="1" ht="15">
      <c r="A150" s="107">
        <v>20</v>
      </c>
      <c r="B150" s="107">
        <v>73</v>
      </c>
      <c r="C150" s="107">
        <v>10</v>
      </c>
      <c r="D150" s="107">
        <v>7</v>
      </c>
      <c r="E150" s="108">
        <v>62</v>
      </c>
      <c r="F150" s="109">
        <v>855</v>
      </c>
    </row>
    <row r="151" spans="1:6" s="106" customFormat="1" ht="15">
      <c r="A151" s="107">
        <v>20</v>
      </c>
      <c r="B151" s="107">
        <v>73</v>
      </c>
      <c r="C151" s="107">
        <v>10</v>
      </c>
      <c r="D151" s="107">
        <v>2</v>
      </c>
      <c r="E151" s="108">
        <v>18</v>
      </c>
      <c r="F151" s="109">
        <v>273</v>
      </c>
    </row>
    <row r="152" spans="1:6" s="106" customFormat="1" ht="15">
      <c r="A152" s="107">
        <v>35</v>
      </c>
      <c r="B152" s="107">
        <v>73</v>
      </c>
      <c r="C152" s="107">
        <v>10</v>
      </c>
      <c r="D152" s="107">
        <v>10</v>
      </c>
      <c r="E152" s="108">
        <v>93</v>
      </c>
      <c r="F152" s="109">
        <v>1365</v>
      </c>
    </row>
    <row r="153" spans="1:6" s="106" customFormat="1" ht="15">
      <c r="A153" s="107">
        <v>35</v>
      </c>
      <c r="B153" s="107">
        <v>73</v>
      </c>
      <c r="C153" s="107">
        <v>10</v>
      </c>
      <c r="D153" s="107">
        <v>6</v>
      </c>
      <c r="E153" s="108">
        <v>49</v>
      </c>
      <c r="F153" s="109">
        <v>750</v>
      </c>
    </row>
    <row r="154" spans="1:6" s="106" customFormat="1" ht="15">
      <c r="A154" s="107">
        <v>45</v>
      </c>
      <c r="B154" s="107">
        <v>73</v>
      </c>
      <c r="C154" s="107">
        <v>10</v>
      </c>
      <c r="D154" s="107">
        <v>3</v>
      </c>
      <c r="E154" s="108">
        <v>27</v>
      </c>
      <c r="F154" s="109">
        <v>360</v>
      </c>
    </row>
    <row r="155" spans="1:6" s="106" customFormat="1" ht="15">
      <c r="A155" s="107" t="s">
        <v>1418</v>
      </c>
      <c r="B155" s="107">
        <v>73</v>
      </c>
      <c r="C155" s="107">
        <v>10</v>
      </c>
      <c r="D155" s="107">
        <v>7</v>
      </c>
      <c r="E155" s="108">
        <v>62</v>
      </c>
      <c r="F155" s="109">
        <v>915</v>
      </c>
    </row>
    <row r="156" spans="1:6" s="106" customFormat="1" ht="15">
      <c r="A156" s="107">
        <v>20</v>
      </c>
      <c r="B156" s="107">
        <v>73</v>
      </c>
      <c r="C156" s="107">
        <v>11</v>
      </c>
      <c r="D156" s="107">
        <v>10</v>
      </c>
      <c r="E156" s="108">
        <v>87</v>
      </c>
      <c r="F156" s="109">
        <v>1425</v>
      </c>
    </row>
    <row r="157" spans="1:6" s="106" customFormat="1" ht="15">
      <c r="A157" s="107">
        <v>20</v>
      </c>
      <c r="B157" s="107">
        <v>73</v>
      </c>
      <c r="C157" s="107">
        <v>11</v>
      </c>
      <c r="D157" s="107">
        <v>7</v>
      </c>
      <c r="E157" s="108">
        <v>55</v>
      </c>
      <c r="F157" s="109">
        <v>860</v>
      </c>
    </row>
    <row r="158" spans="1:6" s="106" customFormat="1" ht="15">
      <c r="A158" s="107">
        <v>20</v>
      </c>
      <c r="B158" s="107">
        <v>73</v>
      </c>
      <c r="C158" s="107">
        <v>11</v>
      </c>
      <c r="D158" s="107">
        <v>12</v>
      </c>
      <c r="E158" s="108">
        <v>85</v>
      </c>
      <c r="F158" s="109">
        <v>1385</v>
      </c>
    </row>
    <row r="159" spans="1:6" s="106" customFormat="1" ht="15">
      <c r="A159" s="107">
        <v>35</v>
      </c>
      <c r="B159" s="107">
        <v>73</v>
      </c>
      <c r="C159" s="107">
        <v>11</v>
      </c>
      <c r="D159" s="107">
        <v>3</v>
      </c>
      <c r="E159" s="108">
        <v>28</v>
      </c>
      <c r="F159" s="109">
        <v>415</v>
      </c>
    </row>
    <row r="160" spans="1:6" s="106" customFormat="1" ht="15">
      <c r="A160" s="107">
        <v>35</v>
      </c>
      <c r="B160" s="107">
        <v>73</v>
      </c>
      <c r="C160" s="107">
        <v>11</v>
      </c>
      <c r="D160" s="107">
        <v>11</v>
      </c>
      <c r="E160" s="108">
        <v>81</v>
      </c>
      <c r="F160" s="109">
        <v>1260</v>
      </c>
    </row>
    <row r="161" spans="1:6" s="106" customFormat="1" ht="15">
      <c r="A161" s="107">
        <v>35</v>
      </c>
      <c r="B161" s="107">
        <v>73</v>
      </c>
      <c r="C161" s="107">
        <v>11</v>
      </c>
      <c r="D161" s="107">
        <v>13</v>
      </c>
      <c r="E161" s="108">
        <v>105</v>
      </c>
      <c r="F161" s="109">
        <v>1665</v>
      </c>
    </row>
    <row r="162" spans="1:6" s="106" customFormat="1" ht="15">
      <c r="A162" s="107">
        <v>35</v>
      </c>
      <c r="B162" s="107">
        <v>73</v>
      </c>
      <c r="C162" s="107">
        <v>11</v>
      </c>
      <c r="D162" s="107">
        <v>3</v>
      </c>
      <c r="E162" s="108">
        <v>24</v>
      </c>
      <c r="F162" s="109">
        <v>355</v>
      </c>
    </row>
    <row r="163" spans="1:6" s="106" customFormat="1" ht="15">
      <c r="A163" s="107">
        <v>45</v>
      </c>
      <c r="B163" s="107">
        <v>73</v>
      </c>
      <c r="C163" s="107">
        <v>11</v>
      </c>
      <c r="D163" s="107">
        <v>11</v>
      </c>
      <c r="E163" s="108">
        <v>98</v>
      </c>
      <c r="F163" s="109">
        <v>1585</v>
      </c>
    </row>
    <row r="164" spans="1:6" s="106" customFormat="1" ht="15">
      <c r="A164" s="107" t="s">
        <v>1417</v>
      </c>
      <c r="B164" s="107">
        <v>73</v>
      </c>
      <c r="C164" s="107">
        <v>11</v>
      </c>
      <c r="D164" s="107">
        <v>10</v>
      </c>
      <c r="E164" s="108">
        <v>80</v>
      </c>
      <c r="F164" s="109">
        <v>1255</v>
      </c>
    </row>
    <row r="165" spans="1:6" s="106" customFormat="1" ht="15">
      <c r="A165" s="107" t="s">
        <v>1418</v>
      </c>
      <c r="B165" s="107">
        <v>73</v>
      </c>
      <c r="C165" s="107">
        <v>11</v>
      </c>
      <c r="D165" s="107">
        <v>4</v>
      </c>
      <c r="E165" s="108">
        <v>46</v>
      </c>
      <c r="F165" s="109">
        <v>745</v>
      </c>
    </row>
    <row r="166" spans="1:6" s="106" customFormat="1" ht="15">
      <c r="A166" s="107" t="s">
        <v>1422</v>
      </c>
      <c r="B166" s="107">
        <v>73</v>
      </c>
      <c r="C166" s="107">
        <v>11</v>
      </c>
      <c r="D166" s="107">
        <v>7</v>
      </c>
      <c r="E166" s="108">
        <v>68</v>
      </c>
      <c r="F166" s="109">
        <v>1100</v>
      </c>
    </row>
    <row r="167" spans="1:6" s="106" customFormat="1" ht="15">
      <c r="A167" s="107" t="s">
        <v>1422</v>
      </c>
      <c r="B167" s="107">
        <v>73</v>
      </c>
      <c r="C167" s="107">
        <v>11</v>
      </c>
      <c r="D167" s="107">
        <v>11</v>
      </c>
      <c r="E167" s="108">
        <v>97</v>
      </c>
      <c r="F167" s="109">
        <v>1545</v>
      </c>
    </row>
    <row r="168" spans="1:6" s="106" customFormat="1" ht="15">
      <c r="A168" s="107" t="s">
        <v>1425</v>
      </c>
      <c r="B168" s="107">
        <v>73</v>
      </c>
      <c r="C168" s="107">
        <v>12</v>
      </c>
      <c r="D168" s="107">
        <v>8</v>
      </c>
      <c r="E168" s="108">
        <v>52</v>
      </c>
      <c r="F168" s="109">
        <v>880</v>
      </c>
    </row>
    <row r="169" spans="1:6" s="106" customFormat="1" ht="15">
      <c r="A169" s="107">
        <v>20</v>
      </c>
      <c r="B169" s="107">
        <v>76</v>
      </c>
      <c r="C169" s="107">
        <v>8</v>
      </c>
      <c r="D169" s="107">
        <v>1</v>
      </c>
      <c r="E169" s="108">
        <v>10.7</v>
      </c>
      <c r="F169" s="109">
        <v>140</v>
      </c>
    </row>
    <row r="170" spans="1:6" s="106" customFormat="1" ht="15">
      <c r="A170" s="107" t="s">
        <v>1417</v>
      </c>
      <c r="B170" s="107">
        <v>76</v>
      </c>
      <c r="C170" s="107">
        <v>10</v>
      </c>
      <c r="D170" s="107">
        <v>7</v>
      </c>
      <c r="E170" s="108">
        <v>74</v>
      </c>
      <c r="F170" s="109">
        <v>1165</v>
      </c>
    </row>
    <row r="171" spans="1:6" s="106" customFormat="1" ht="15">
      <c r="A171" s="107">
        <v>20</v>
      </c>
      <c r="B171" s="107">
        <v>83</v>
      </c>
      <c r="C171" s="107">
        <v>5</v>
      </c>
      <c r="D171" s="107">
        <v>4</v>
      </c>
      <c r="E171" s="108">
        <v>42.4</v>
      </c>
      <c r="F171" s="109">
        <v>400</v>
      </c>
    </row>
    <row r="172" spans="1:6" s="106" customFormat="1" ht="15">
      <c r="A172" s="107">
        <v>20</v>
      </c>
      <c r="B172" s="107">
        <v>83</v>
      </c>
      <c r="C172" s="107">
        <v>10</v>
      </c>
      <c r="D172" s="107">
        <v>6</v>
      </c>
      <c r="E172" s="108">
        <v>66</v>
      </c>
      <c r="F172" s="109">
        <v>1110</v>
      </c>
    </row>
    <row r="173" spans="1:6" s="106" customFormat="1" ht="15">
      <c r="A173" s="107" t="s">
        <v>1426</v>
      </c>
      <c r="B173" s="107">
        <v>89</v>
      </c>
      <c r="C173" s="107">
        <v>5</v>
      </c>
      <c r="D173" s="107">
        <v>12</v>
      </c>
      <c r="E173" s="108">
        <v>122</v>
      </c>
      <c r="F173" s="109">
        <v>1250</v>
      </c>
    </row>
    <row r="174" spans="1:6" s="106" customFormat="1" ht="15">
      <c r="A174" s="107">
        <v>20</v>
      </c>
      <c r="B174" s="107">
        <v>89</v>
      </c>
      <c r="C174" s="107">
        <v>6</v>
      </c>
      <c r="D174" s="107">
        <v>5</v>
      </c>
      <c r="E174" s="108">
        <v>54</v>
      </c>
      <c r="F174" s="109">
        <v>640</v>
      </c>
    </row>
    <row r="175" spans="1:6" s="106" customFormat="1" ht="15">
      <c r="A175" s="107">
        <v>20</v>
      </c>
      <c r="B175" s="107">
        <v>89</v>
      </c>
      <c r="C175" s="107">
        <v>6</v>
      </c>
      <c r="D175" s="107">
        <v>2</v>
      </c>
      <c r="E175" s="108">
        <v>21</v>
      </c>
      <c r="F175" s="109">
        <v>250</v>
      </c>
    </row>
    <row r="176" spans="1:6" s="106" customFormat="1" ht="15">
      <c r="A176" s="107" t="s">
        <v>1427</v>
      </c>
      <c r="B176" s="107">
        <v>89</v>
      </c>
      <c r="C176" s="107">
        <v>6</v>
      </c>
      <c r="D176" s="107">
        <v>11</v>
      </c>
      <c r="E176" s="108">
        <v>120</v>
      </c>
      <c r="F176" s="109">
        <v>1450</v>
      </c>
    </row>
    <row r="177" spans="1:6" s="106" customFormat="1" ht="15">
      <c r="A177" s="107" t="s">
        <v>1427</v>
      </c>
      <c r="B177" s="107">
        <v>89</v>
      </c>
      <c r="C177" s="107">
        <v>6</v>
      </c>
      <c r="D177" s="107">
        <v>13</v>
      </c>
      <c r="E177" s="108">
        <v>135</v>
      </c>
      <c r="F177" s="109">
        <v>1705</v>
      </c>
    </row>
    <row r="178" spans="1:6" s="106" customFormat="1" ht="15">
      <c r="A178" s="107" t="s">
        <v>1427</v>
      </c>
      <c r="B178" s="107">
        <v>89</v>
      </c>
      <c r="C178" s="107">
        <v>6</v>
      </c>
      <c r="D178" s="107">
        <v>7</v>
      </c>
      <c r="E178" s="108">
        <v>78.400000000000006</v>
      </c>
      <c r="F178" s="109">
        <v>960</v>
      </c>
    </row>
    <row r="179" spans="1:6" s="106" customFormat="1" ht="15">
      <c r="A179" s="107" t="s">
        <v>1417</v>
      </c>
      <c r="B179" s="107">
        <v>89</v>
      </c>
      <c r="C179" s="107">
        <v>7</v>
      </c>
      <c r="D179" s="107">
        <v>8</v>
      </c>
      <c r="E179" s="108">
        <v>70</v>
      </c>
      <c r="F179" s="109">
        <v>980</v>
      </c>
    </row>
    <row r="180" spans="1:6" s="106" customFormat="1" ht="15">
      <c r="A180" s="107">
        <v>20</v>
      </c>
      <c r="B180" s="107">
        <v>89</v>
      </c>
      <c r="C180" s="107">
        <v>7.5</v>
      </c>
      <c r="D180" s="107">
        <v>4</v>
      </c>
      <c r="E180" s="108">
        <v>17</v>
      </c>
      <c r="F180" s="109">
        <v>235</v>
      </c>
    </row>
    <row r="181" spans="1:6" s="106" customFormat="1" ht="15">
      <c r="A181" s="107" t="s">
        <v>1427</v>
      </c>
      <c r="B181" s="107">
        <v>89</v>
      </c>
      <c r="C181" s="107">
        <v>8</v>
      </c>
      <c r="D181" s="107">
        <v>22</v>
      </c>
      <c r="E181" s="108">
        <v>261</v>
      </c>
      <c r="F181" s="109">
        <v>4110</v>
      </c>
    </row>
    <row r="182" spans="1:6" s="106" customFormat="1" ht="15">
      <c r="A182" s="107">
        <v>20</v>
      </c>
      <c r="B182" s="107">
        <v>89</v>
      </c>
      <c r="C182" s="107">
        <v>9</v>
      </c>
      <c r="D182" s="107">
        <v>4</v>
      </c>
      <c r="E182" s="108">
        <v>45</v>
      </c>
      <c r="F182" s="109">
        <v>770</v>
      </c>
    </row>
    <row r="183" spans="1:6" s="106" customFormat="1" ht="15">
      <c r="A183" s="107">
        <v>20</v>
      </c>
      <c r="B183" s="107">
        <v>89</v>
      </c>
      <c r="C183" s="107">
        <v>9</v>
      </c>
      <c r="D183" s="107">
        <v>7</v>
      </c>
      <c r="E183" s="108">
        <v>76</v>
      </c>
      <c r="F183" s="109">
        <v>1355</v>
      </c>
    </row>
    <row r="184" spans="1:6" s="106" customFormat="1" ht="15">
      <c r="A184" s="107">
        <v>20</v>
      </c>
      <c r="B184" s="107">
        <v>89</v>
      </c>
      <c r="C184" s="107">
        <v>9</v>
      </c>
      <c r="D184" s="107">
        <v>25</v>
      </c>
      <c r="E184" s="108">
        <v>245</v>
      </c>
      <c r="F184" s="109">
        <v>4435</v>
      </c>
    </row>
    <row r="185" spans="1:6" s="106" customFormat="1" ht="15">
      <c r="A185" s="107">
        <v>20</v>
      </c>
      <c r="B185" s="107">
        <v>89</v>
      </c>
      <c r="C185" s="107">
        <v>9</v>
      </c>
      <c r="D185" s="107">
        <v>3</v>
      </c>
      <c r="E185" s="108">
        <v>33</v>
      </c>
      <c r="F185" s="109">
        <v>555</v>
      </c>
    </row>
    <row r="186" spans="1:6" s="106" customFormat="1" ht="15">
      <c r="A186" s="107">
        <v>45</v>
      </c>
      <c r="B186" s="107">
        <v>89</v>
      </c>
      <c r="C186" s="107">
        <v>9</v>
      </c>
      <c r="D186" s="107">
        <v>7</v>
      </c>
      <c r="E186" s="108">
        <v>54</v>
      </c>
      <c r="F186" s="109">
        <v>935</v>
      </c>
    </row>
    <row r="187" spans="1:6" s="106" customFormat="1" ht="15">
      <c r="A187" s="107" t="s">
        <v>1417</v>
      </c>
      <c r="B187" s="107">
        <v>89</v>
      </c>
      <c r="C187" s="107">
        <v>9</v>
      </c>
      <c r="D187" s="107">
        <v>2</v>
      </c>
      <c r="E187" s="108">
        <v>22</v>
      </c>
      <c r="F187" s="109">
        <v>383</v>
      </c>
    </row>
    <row r="188" spans="1:6" s="106" customFormat="1" ht="15">
      <c r="A188" s="107" t="s">
        <v>1417</v>
      </c>
      <c r="B188" s="107">
        <v>89</v>
      </c>
      <c r="C188" s="107">
        <v>9</v>
      </c>
      <c r="D188" s="107">
        <v>2</v>
      </c>
      <c r="E188" s="108">
        <v>23</v>
      </c>
      <c r="F188" s="109">
        <v>400</v>
      </c>
    </row>
    <row r="189" spans="1:6" s="106" customFormat="1" ht="15">
      <c r="A189" s="107" t="s">
        <v>1417</v>
      </c>
      <c r="B189" s="107">
        <v>89</v>
      </c>
      <c r="C189" s="107">
        <v>9</v>
      </c>
      <c r="D189" s="107">
        <v>2</v>
      </c>
      <c r="E189" s="108">
        <v>21</v>
      </c>
      <c r="F189" s="109">
        <v>370</v>
      </c>
    </row>
    <row r="190" spans="1:6" s="106" customFormat="1" ht="15">
      <c r="A190" s="107" t="s">
        <v>1428</v>
      </c>
      <c r="B190" s="107">
        <v>89</v>
      </c>
      <c r="C190" s="107">
        <v>9</v>
      </c>
      <c r="D190" s="107">
        <v>6</v>
      </c>
      <c r="E190" s="108">
        <v>61</v>
      </c>
      <c r="F190" s="109">
        <v>1070</v>
      </c>
    </row>
    <row r="191" spans="1:6" s="106" customFormat="1" ht="15">
      <c r="A191" s="107" t="s">
        <v>1429</v>
      </c>
      <c r="B191" s="107">
        <v>89</v>
      </c>
      <c r="C191" s="107">
        <v>9</v>
      </c>
      <c r="D191" s="107">
        <v>9</v>
      </c>
      <c r="E191" s="108">
        <v>99</v>
      </c>
      <c r="F191" s="109">
        <v>1740</v>
      </c>
    </row>
    <row r="192" spans="1:6" s="106" customFormat="1" ht="15">
      <c r="A192" s="107" t="s">
        <v>1429</v>
      </c>
      <c r="B192" s="107">
        <v>89</v>
      </c>
      <c r="C192" s="107">
        <v>9</v>
      </c>
      <c r="D192" s="107">
        <v>11</v>
      </c>
      <c r="E192" s="108">
        <v>110</v>
      </c>
      <c r="F192" s="109">
        <v>1900</v>
      </c>
    </row>
    <row r="193" spans="1:6" s="106" customFormat="1" ht="15">
      <c r="A193" s="107">
        <v>35</v>
      </c>
      <c r="B193" s="107">
        <v>89</v>
      </c>
      <c r="C193" s="107">
        <v>10</v>
      </c>
      <c r="D193" s="107">
        <v>4</v>
      </c>
      <c r="E193" s="108">
        <v>36</v>
      </c>
      <c r="F193" s="109">
        <v>685</v>
      </c>
    </row>
    <row r="194" spans="1:6" s="106" customFormat="1" ht="15">
      <c r="A194" s="107">
        <v>45</v>
      </c>
      <c r="B194" s="107">
        <v>89</v>
      </c>
      <c r="C194" s="107">
        <v>10</v>
      </c>
      <c r="D194" s="107">
        <v>10</v>
      </c>
      <c r="E194" s="108">
        <v>98</v>
      </c>
      <c r="F194" s="109">
        <v>1805</v>
      </c>
    </row>
    <row r="195" spans="1:6" s="106" customFormat="1" ht="15">
      <c r="A195" s="107">
        <v>20</v>
      </c>
      <c r="B195" s="107">
        <v>89</v>
      </c>
      <c r="C195" s="107">
        <v>12</v>
      </c>
      <c r="D195" s="107">
        <v>1</v>
      </c>
      <c r="E195" s="108">
        <v>12</v>
      </c>
      <c r="F195" s="109">
        <v>248</v>
      </c>
    </row>
    <row r="196" spans="1:6" s="106" customFormat="1" ht="15">
      <c r="A196" s="107">
        <v>45</v>
      </c>
      <c r="B196" s="107">
        <v>89</v>
      </c>
      <c r="C196" s="107">
        <v>12</v>
      </c>
      <c r="D196" s="107">
        <v>3</v>
      </c>
      <c r="E196" s="108">
        <v>26</v>
      </c>
      <c r="F196" s="109">
        <v>550</v>
      </c>
    </row>
    <row r="197" spans="1:6" s="106" customFormat="1" ht="15">
      <c r="A197" s="107">
        <v>10</v>
      </c>
      <c r="B197" s="107">
        <v>89</v>
      </c>
      <c r="C197" s="107">
        <v>12.75</v>
      </c>
      <c r="D197" s="107">
        <v>2</v>
      </c>
      <c r="E197" s="108">
        <v>19</v>
      </c>
      <c r="F197" s="109">
        <v>433</v>
      </c>
    </row>
    <row r="198" spans="1:6" s="106" customFormat="1" ht="15">
      <c r="A198" s="107" t="s">
        <v>1422</v>
      </c>
      <c r="B198" s="107">
        <v>89</v>
      </c>
      <c r="C198" s="107">
        <v>12.75</v>
      </c>
      <c r="D198" s="107">
        <v>4</v>
      </c>
      <c r="E198" s="108">
        <v>36</v>
      </c>
      <c r="F198" s="109">
        <v>825</v>
      </c>
    </row>
    <row r="199" spans="1:6" s="106" customFormat="1" ht="15">
      <c r="A199" s="107" t="s">
        <v>1417</v>
      </c>
      <c r="B199" s="107">
        <v>108</v>
      </c>
      <c r="C199" s="107">
        <v>5</v>
      </c>
      <c r="D199" s="107">
        <v>28</v>
      </c>
      <c r="E199" s="108">
        <v>327</v>
      </c>
      <c r="F199" s="109">
        <v>4150</v>
      </c>
    </row>
    <row r="200" spans="1:6" s="106" customFormat="1" ht="15">
      <c r="A200" s="107" t="s">
        <v>1417</v>
      </c>
      <c r="B200" s="107">
        <v>108</v>
      </c>
      <c r="C200" s="107">
        <v>5</v>
      </c>
      <c r="D200" s="107">
        <v>15</v>
      </c>
      <c r="E200" s="108">
        <v>176</v>
      </c>
      <c r="F200" s="109">
        <v>2240</v>
      </c>
    </row>
    <row r="201" spans="1:6" s="106" customFormat="1" ht="15">
      <c r="A201" s="107" t="s">
        <v>1417</v>
      </c>
      <c r="B201" s="107">
        <v>108</v>
      </c>
      <c r="C201" s="107">
        <v>5</v>
      </c>
      <c r="D201" s="107">
        <v>26</v>
      </c>
      <c r="E201" s="108">
        <v>307</v>
      </c>
      <c r="F201" s="109">
        <v>3890</v>
      </c>
    </row>
    <row r="202" spans="1:6" s="106" customFormat="1" ht="15">
      <c r="A202" s="107" t="s">
        <v>1417</v>
      </c>
      <c r="B202" s="107">
        <v>108</v>
      </c>
      <c r="C202" s="107">
        <v>5</v>
      </c>
      <c r="D202" s="107">
        <v>21</v>
      </c>
      <c r="E202" s="108">
        <v>244</v>
      </c>
      <c r="F202" s="109">
        <v>3095</v>
      </c>
    </row>
    <row r="203" spans="1:6" s="106" customFormat="1" ht="15">
      <c r="A203" s="107" t="s">
        <v>1417</v>
      </c>
      <c r="B203" s="107">
        <v>108</v>
      </c>
      <c r="C203" s="107">
        <v>5</v>
      </c>
      <c r="D203" s="107">
        <v>22</v>
      </c>
      <c r="E203" s="108">
        <v>249</v>
      </c>
      <c r="F203" s="109">
        <v>3180</v>
      </c>
    </row>
    <row r="204" spans="1:6" s="106" customFormat="1" ht="15">
      <c r="A204" s="107" t="s">
        <v>1417</v>
      </c>
      <c r="B204" s="107">
        <v>108</v>
      </c>
      <c r="C204" s="107">
        <v>5</v>
      </c>
      <c r="D204" s="107">
        <v>22</v>
      </c>
      <c r="E204" s="108">
        <v>250</v>
      </c>
      <c r="F204" s="109">
        <v>3205</v>
      </c>
    </row>
    <row r="205" spans="1:6" s="106" customFormat="1" ht="15">
      <c r="A205" s="107" t="s">
        <v>1417</v>
      </c>
      <c r="B205" s="107">
        <v>108</v>
      </c>
      <c r="C205" s="107">
        <v>5</v>
      </c>
      <c r="D205" s="107">
        <v>21</v>
      </c>
      <c r="E205" s="108">
        <v>239</v>
      </c>
      <c r="F205" s="109">
        <v>3060</v>
      </c>
    </row>
    <row r="206" spans="1:6" s="106" customFormat="1" ht="15">
      <c r="A206" s="107" t="s">
        <v>1417</v>
      </c>
      <c r="B206" s="107">
        <v>108</v>
      </c>
      <c r="C206" s="107">
        <v>5</v>
      </c>
      <c r="D206" s="107">
        <v>20</v>
      </c>
      <c r="E206" s="108">
        <v>218</v>
      </c>
      <c r="F206" s="109">
        <v>2850</v>
      </c>
    </row>
    <row r="207" spans="1:6" s="106" customFormat="1" ht="15">
      <c r="A207" s="107" t="s">
        <v>1417</v>
      </c>
      <c r="B207" s="107">
        <v>108</v>
      </c>
      <c r="C207" s="107">
        <v>5</v>
      </c>
      <c r="D207" s="107">
        <v>3</v>
      </c>
      <c r="E207" s="108">
        <v>35</v>
      </c>
      <c r="F207" s="109">
        <v>700</v>
      </c>
    </row>
    <row r="208" spans="1:6" s="106" customFormat="1" ht="15">
      <c r="A208" s="107" t="s">
        <v>1417</v>
      </c>
      <c r="B208" s="107">
        <v>108</v>
      </c>
      <c r="C208" s="107">
        <v>5</v>
      </c>
      <c r="D208" s="107">
        <v>6</v>
      </c>
      <c r="E208" s="108">
        <v>64</v>
      </c>
      <c r="F208" s="109">
        <v>820</v>
      </c>
    </row>
    <row r="209" spans="1:6" s="106" customFormat="1" ht="15">
      <c r="A209" s="107" t="s">
        <v>1417</v>
      </c>
      <c r="B209" s="107">
        <v>108</v>
      </c>
      <c r="C209" s="107">
        <v>5</v>
      </c>
      <c r="D209" s="107">
        <v>15</v>
      </c>
      <c r="E209" s="108">
        <v>173.5</v>
      </c>
      <c r="F209" s="109">
        <v>2215</v>
      </c>
    </row>
    <row r="210" spans="1:6" s="106" customFormat="1" ht="15">
      <c r="A210" s="107" t="s">
        <v>1417</v>
      </c>
      <c r="B210" s="107">
        <v>108</v>
      </c>
      <c r="C210" s="107">
        <v>5</v>
      </c>
      <c r="D210" s="107">
        <v>24</v>
      </c>
      <c r="E210" s="108">
        <v>274</v>
      </c>
      <c r="F210" s="109">
        <v>3535</v>
      </c>
    </row>
    <row r="211" spans="1:6" s="106" customFormat="1" ht="15">
      <c r="A211" s="107" t="s">
        <v>1417</v>
      </c>
      <c r="B211" s="107">
        <v>108</v>
      </c>
      <c r="C211" s="107">
        <v>5</v>
      </c>
      <c r="D211" s="107">
        <v>16</v>
      </c>
      <c r="E211" s="108">
        <v>177</v>
      </c>
      <c r="F211" s="109">
        <v>2245</v>
      </c>
    </row>
    <row r="212" spans="1:6" s="106" customFormat="1" ht="15">
      <c r="A212" s="107" t="s">
        <v>1417</v>
      </c>
      <c r="B212" s="107">
        <v>108</v>
      </c>
      <c r="C212" s="107">
        <v>5</v>
      </c>
      <c r="D212" s="107">
        <v>12</v>
      </c>
      <c r="E212" s="108">
        <v>118</v>
      </c>
      <c r="F212" s="109">
        <v>1580</v>
      </c>
    </row>
    <row r="213" spans="1:6" s="106" customFormat="1" ht="15">
      <c r="A213" s="107" t="s">
        <v>1417</v>
      </c>
      <c r="B213" s="107">
        <v>108</v>
      </c>
      <c r="C213" s="107">
        <v>5</v>
      </c>
      <c r="D213" s="107">
        <v>10</v>
      </c>
      <c r="E213" s="108">
        <v>115</v>
      </c>
      <c r="F213" s="109">
        <v>1400</v>
      </c>
    </row>
    <row r="214" spans="1:6" s="106" customFormat="1" ht="15">
      <c r="A214" s="107" t="s">
        <v>1417</v>
      </c>
      <c r="B214" s="107">
        <v>108</v>
      </c>
      <c r="C214" s="107">
        <v>5</v>
      </c>
      <c r="D214" s="107">
        <v>13</v>
      </c>
      <c r="E214" s="108">
        <v>117</v>
      </c>
      <c r="F214" s="109">
        <v>1600</v>
      </c>
    </row>
    <row r="215" spans="1:6" s="106" customFormat="1" ht="15">
      <c r="A215" s="107" t="s">
        <v>1417</v>
      </c>
      <c r="B215" s="107">
        <v>108</v>
      </c>
      <c r="C215" s="107">
        <v>5</v>
      </c>
      <c r="D215" s="107">
        <v>19</v>
      </c>
      <c r="E215" s="108">
        <v>211</v>
      </c>
      <c r="F215" s="109">
        <v>2680</v>
      </c>
    </row>
    <row r="216" spans="1:6" s="106" customFormat="1" ht="15">
      <c r="A216" s="107" t="s">
        <v>1417</v>
      </c>
      <c r="B216" s="107">
        <v>108</v>
      </c>
      <c r="C216" s="107">
        <v>5</v>
      </c>
      <c r="D216" s="107">
        <v>16</v>
      </c>
      <c r="E216" s="108">
        <v>175</v>
      </c>
      <c r="F216" s="109">
        <v>2320</v>
      </c>
    </row>
    <row r="217" spans="1:6" s="106" customFormat="1" ht="15">
      <c r="A217" s="107" t="s">
        <v>212</v>
      </c>
      <c r="B217" s="107">
        <v>108</v>
      </c>
      <c r="C217" s="107">
        <v>6</v>
      </c>
      <c r="D217" s="107">
        <v>7</v>
      </c>
      <c r="E217" s="108">
        <v>71</v>
      </c>
      <c r="F217" s="109">
        <v>1080</v>
      </c>
    </row>
    <row r="218" spans="1:6" s="106" customFormat="1" ht="15">
      <c r="A218" s="107">
        <v>20</v>
      </c>
      <c r="B218" s="107">
        <v>114</v>
      </c>
      <c r="C218" s="107">
        <v>5</v>
      </c>
      <c r="D218" s="107">
        <v>14</v>
      </c>
      <c r="E218" s="108">
        <v>166</v>
      </c>
      <c r="F218" s="109">
        <v>2280</v>
      </c>
    </row>
    <row r="219" spans="1:6" s="106" customFormat="1" ht="15">
      <c r="A219" s="107">
        <v>20</v>
      </c>
      <c r="B219" s="107">
        <v>114</v>
      </c>
      <c r="C219" s="107">
        <v>5</v>
      </c>
      <c r="D219" s="107">
        <v>2</v>
      </c>
      <c r="E219" s="108">
        <v>24</v>
      </c>
      <c r="F219" s="109">
        <v>320</v>
      </c>
    </row>
    <row r="220" spans="1:6" s="106" customFormat="1" ht="15">
      <c r="A220" s="107">
        <v>20</v>
      </c>
      <c r="B220" s="107">
        <v>114</v>
      </c>
      <c r="C220" s="107">
        <v>5</v>
      </c>
      <c r="D220" s="107">
        <v>3</v>
      </c>
      <c r="E220" s="108">
        <v>36</v>
      </c>
      <c r="F220" s="109">
        <v>480</v>
      </c>
    </row>
    <row r="221" spans="1:6" s="106" customFormat="1" ht="15">
      <c r="A221" s="107" t="s">
        <v>1417</v>
      </c>
      <c r="B221" s="107">
        <v>114</v>
      </c>
      <c r="C221" s="107">
        <v>6</v>
      </c>
      <c r="D221" s="107">
        <v>17</v>
      </c>
      <c r="E221" s="108">
        <v>162</v>
      </c>
      <c r="F221" s="109">
        <v>2585</v>
      </c>
    </row>
    <row r="222" spans="1:6" s="106" customFormat="1" ht="15">
      <c r="A222" s="107" t="s">
        <v>1417</v>
      </c>
      <c r="B222" s="107">
        <v>114</v>
      </c>
      <c r="C222" s="107">
        <v>6</v>
      </c>
      <c r="D222" s="107">
        <v>22</v>
      </c>
      <c r="E222" s="108">
        <v>230</v>
      </c>
      <c r="F222" s="109">
        <v>3720</v>
      </c>
    </row>
    <row r="223" spans="1:6" s="106" customFormat="1" ht="15">
      <c r="A223" s="107" t="s">
        <v>1417</v>
      </c>
      <c r="B223" s="107">
        <v>114</v>
      </c>
      <c r="C223" s="107">
        <v>6</v>
      </c>
      <c r="D223" s="107">
        <v>6</v>
      </c>
      <c r="E223" s="108">
        <v>63</v>
      </c>
      <c r="F223" s="109">
        <v>1030</v>
      </c>
    </row>
    <row r="224" spans="1:6" s="106" customFormat="1" ht="15">
      <c r="A224" s="107" t="s">
        <v>1417</v>
      </c>
      <c r="B224" s="107">
        <v>114</v>
      </c>
      <c r="C224" s="107">
        <v>6</v>
      </c>
      <c r="D224" s="107">
        <v>2</v>
      </c>
      <c r="E224" s="108">
        <v>19</v>
      </c>
      <c r="F224" s="109">
        <v>300</v>
      </c>
    </row>
    <row r="225" spans="1:6" s="106" customFormat="1" ht="15">
      <c r="A225" s="107" t="s">
        <v>1417</v>
      </c>
      <c r="B225" s="107">
        <v>114</v>
      </c>
      <c r="C225" s="107">
        <v>6</v>
      </c>
      <c r="D225" s="107">
        <v>12</v>
      </c>
      <c r="E225" s="108">
        <v>132</v>
      </c>
      <c r="F225" s="109">
        <v>2140</v>
      </c>
    </row>
    <row r="226" spans="1:6" s="106" customFormat="1" ht="15">
      <c r="A226" s="107" t="s">
        <v>1421</v>
      </c>
      <c r="B226" s="107">
        <v>114</v>
      </c>
      <c r="C226" s="107">
        <v>6</v>
      </c>
      <c r="D226" s="107">
        <v>1</v>
      </c>
      <c r="E226" s="108">
        <v>11</v>
      </c>
      <c r="F226" s="109">
        <v>171</v>
      </c>
    </row>
    <row r="227" spans="1:6" s="106" customFormat="1" ht="15">
      <c r="A227" s="107">
        <v>20</v>
      </c>
      <c r="B227" s="107">
        <v>114</v>
      </c>
      <c r="C227" s="107">
        <v>8</v>
      </c>
      <c r="D227" s="107">
        <v>6</v>
      </c>
      <c r="E227" s="108">
        <v>58</v>
      </c>
      <c r="F227" s="109">
        <v>1260</v>
      </c>
    </row>
    <row r="228" spans="1:6" s="106" customFormat="1" ht="15">
      <c r="A228" s="107">
        <v>20</v>
      </c>
      <c r="B228" s="107">
        <v>114</v>
      </c>
      <c r="C228" s="107">
        <v>8</v>
      </c>
      <c r="D228" s="107">
        <v>3</v>
      </c>
      <c r="E228" s="108">
        <v>30</v>
      </c>
      <c r="F228" s="109">
        <v>620</v>
      </c>
    </row>
    <row r="229" spans="1:6" s="106" customFormat="1" ht="15">
      <c r="A229" s="107">
        <v>20</v>
      </c>
      <c r="B229" s="107">
        <v>114</v>
      </c>
      <c r="C229" s="107">
        <v>8</v>
      </c>
      <c r="D229" s="107">
        <v>4</v>
      </c>
      <c r="E229" s="108">
        <v>44</v>
      </c>
      <c r="F229" s="109">
        <v>980</v>
      </c>
    </row>
    <row r="230" spans="1:6" s="106" customFormat="1" ht="15">
      <c r="A230" s="107" t="s">
        <v>1417</v>
      </c>
      <c r="B230" s="107">
        <v>114</v>
      </c>
      <c r="C230" s="107">
        <v>8</v>
      </c>
      <c r="D230" s="107">
        <v>4</v>
      </c>
      <c r="E230" s="108">
        <v>40</v>
      </c>
      <c r="F230" s="109">
        <v>860</v>
      </c>
    </row>
    <row r="231" spans="1:6" s="106" customFormat="1" ht="15">
      <c r="A231" s="107" t="s">
        <v>1417</v>
      </c>
      <c r="B231" s="107">
        <v>114</v>
      </c>
      <c r="C231" s="107">
        <v>8</v>
      </c>
      <c r="D231" s="107">
        <v>14</v>
      </c>
      <c r="E231" s="108">
        <v>152</v>
      </c>
      <c r="F231" s="109">
        <v>3020</v>
      </c>
    </row>
    <row r="232" spans="1:6" s="106" customFormat="1" ht="15">
      <c r="A232" s="107" t="s">
        <v>212</v>
      </c>
      <c r="B232" s="107">
        <v>114</v>
      </c>
      <c r="C232" s="107">
        <v>8</v>
      </c>
      <c r="D232" s="107">
        <v>1</v>
      </c>
      <c r="E232" s="108">
        <v>10.4</v>
      </c>
      <c r="F232" s="109">
        <v>220</v>
      </c>
    </row>
    <row r="233" spans="1:6" s="106" customFormat="1" ht="15">
      <c r="A233" s="107" t="s">
        <v>1417</v>
      </c>
      <c r="B233" s="107">
        <v>114</v>
      </c>
      <c r="C233" s="107">
        <v>10</v>
      </c>
      <c r="D233" s="107">
        <v>1</v>
      </c>
      <c r="E233" s="108">
        <v>10.6</v>
      </c>
      <c r="F233" s="109">
        <v>270</v>
      </c>
    </row>
    <row r="234" spans="1:6" s="106" customFormat="1" ht="15">
      <c r="A234" s="107" t="s">
        <v>1430</v>
      </c>
      <c r="B234" s="107">
        <v>114</v>
      </c>
      <c r="C234" s="107">
        <v>10</v>
      </c>
      <c r="D234" s="107">
        <v>3</v>
      </c>
      <c r="E234" s="108">
        <v>30</v>
      </c>
      <c r="F234" s="109">
        <v>790</v>
      </c>
    </row>
    <row r="235" spans="1:6" s="106" customFormat="1" ht="15">
      <c r="A235" s="107" t="s">
        <v>1417</v>
      </c>
      <c r="B235" s="107">
        <v>114</v>
      </c>
      <c r="C235" s="107">
        <v>11</v>
      </c>
      <c r="D235" s="107">
        <v>5</v>
      </c>
      <c r="E235" s="108">
        <v>51</v>
      </c>
      <c r="F235" s="109">
        <v>1440</v>
      </c>
    </row>
    <row r="236" spans="1:6" s="106" customFormat="1" ht="15">
      <c r="A236" s="107" t="s">
        <v>1417</v>
      </c>
      <c r="B236" s="107">
        <v>114</v>
      </c>
      <c r="C236" s="107">
        <v>12</v>
      </c>
      <c r="D236" s="107">
        <v>4</v>
      </c>
      <c r="E236" s="108">
        <v>44</v>
      </c>
      <c r="F236" s="109">
        <v>1330</v>
      </c>
    </row>
    <row r="237" spans="1:6" s="106" customFormat="1" ht="15">
      <c r="A237" s="107" t="s">
        <v>1417</v>
      </c>
      <c r="B237" s="107">
        <v>114</v>
      </c>
      <c r="C237" s="107">
        <v>12</v>
      </c>
      <c r="D237" s="107">
        <v>11</v>
      </c>
      <c r="E237" s="108">
        <v>125</v>
      </c>
      <c r="F237" s="109">
        <v>3685</v>
      </c>
    </row>
    <row r="238" spans="1:6" s="106" customFormat="1" ht="15">
      <c r="A238" s="107" t="s">
        <v>1417</v>
      </c>
      <c r="B238" s="107">
        <v>114</v>
      </c>
      <c r="C238" s="107">
        <v>12</v>
      </c>
      <c r="D238" s="107">
        <v>15</v>
      </c>
      <c r="E238" s="108">
        <v>171</v>
      </c>
      <c r="F238" s="109">
        <v>5030</v>
      </c>
    </row>
    <row r="239" spans="1:6" s="106" customFormat="1" ht="15">
      <c r="A239" s="107" t="s">
        <v>1417</v>
      </c>
      <c r="B239" s="107">
        <v>114</v>
      </c>
      <c r="C239" s="107">
        <v>12</v>
      </c>
      <c r="D239" s="107">
        <v>1</v>
      </c>
      <c r="E239" s="108">
        <v>10</v>
      </c>
      <c r="F239" s="109">
        <v>310</v>
      </c>
    </row>
    <row r="240" spans="1:6" s="106" customFormat="1" ht="15">
      <c r="A240" s="107" t="s">
        <v>1421</v>
      </c>
      <c r="B240" s="107">
        <v>114.3</v>
      </c>
      <c r="C240" s="107">
        <v>11.13</v>
      </c>
      <c r="D240" s="107">
        <v>1</v>
      </c>
      <c r="E240" s="108">
        <v>10</v>
      </c>
      <c r="F240" s="109">
        <v>278</v>
      </c>
    </row>
    <row r="241" spans="1:6" s="106" customFormat="1" ht="15">
      <c r="A241" s="107">
        <v>20</v>
      </c>
      <c r="B241" s="107">
        <v>133</v>
      </c>
      <c r="C241" s="107">
        <v>5</v>
      </c>
      <c r="D241" s="107">
        <v>1</v>
      </c>
      <c r="E241" s="108">
        <v>12</v>
      </c>
      <c r="F241" s="109">
        <v>180</v>
      </c>
    </row>
    <row r="242" spans="1:6" s="106" customFormat="1" ht="15">
      <c r="A242" s="107">
        <v>20</v>
      </c>
      <c r="B242" s="107">
        <v>133</v>
      </c>
      <c r="C242" s="107">
        <v>5</v>
      </c>
      <c r="D242" s="107">
        <v>4</v>
      </c>
      <c r="E242" s="108">
        <v>48</v>
      </c>
      <c r="F242" s="109">
        <v>740</v>
      </c>
    </row>
    <row r="243" spans="1:6" s="106" customFormat="1" ht="15">
      <c r="A243" s="107">
        <v>20</v>
      </c>
      <c r="B243" s="107">
        <v>133</v>
      </c>
      <c r="C243" s="107">
        <v>5</v>
      </c>
      <c r="D243" s="107">
        <v>2</v>
      </c>
      <c r="E243" s="108">
        <v>24</v>
      </c>
      <c r="F243" s="109">
        <v>380</v>
      </c>
    </row>
    <row r="244" spans="1:6" s="106" customFormat="1" ht="15">
      <c r="A244" s="107">
        <v>20</v>
      </c>
      <c r="B244" s="107">
        <v>133</v>
      </c>
      <c r="C244" s="107">
        <v>5</v>
      </c>
      <c r="D244" s="107">
        <v>6</v>
      </c>
      <c r="E244" s="108">
        <v>67</v>
      </c>
      <c r="F244" s="109">
        <v>1080</v>
      </c>
    </row>
    <row r="245" spans="1:6" s="106" customFormat="1" ht="15">
      <c r="A245" s="107">
        <v>20</v>
      </c>
      <c r="B245" s="107">
        <v>133</v>
      </c>
      <c r="C245" s="107">
        <v>6</v>
      </c>
      <c r="D245" s="107">
        <v>4</v>
      </c>
      <c r="E245" s="108">
        <v>40</v>
      </c>
      <c r="F245" s="109">
        <v>740</v>
      </c>
    </row>
    <row r="246" spans="1:6" s="106" customFormat="1" ht="15">
      <c r="A246" s="107">
        <v>20</v>
      </c>
      <c r="B246" s="107">
        <v>146</v>
      </c>
      <c r="C246" s="107">
        <v>6</v>
      </c>
      <c r="D246" s="107">
        <v>10</v>
      </c>
      <c r="E246" s="108">
        <v>108</v>
      </c>
      <c r="F246" s="109">
        <v>2180</v>
      </c>
    </row>
    <row r="247" spans="1:6" s="106" customFormat="1" ht="15">
      <c r="A247" s="107" t="s">
        <v>1417</v>
      </c>
      <c r="B247" s="107">
        <v>159</v>
      </c>
      <c r="C247" s="107">
        <v>5</v>
      </c>
      <c r="D247" s="107">
        <v>1</v>
      </c>
      <c r="E247" s="108">
        <v>11</v>
      </c>
      <c r="F247" s="109">
        <v>210</v>
      </c>
    </row>
    <row r="248" spans="1:6" s="106" customFormat="1" ht="15">
      <c r="A248" s="107" t="s">
        <v>1417</v>
      </c>
      <c r="B248" s="107">
        <v>159</v>
      </c>
      <c r="C248" s="107">
        <v>5</v>
      </c>
      <c r="D248" s="107">
        <v>1</v>
      </c>
      <c r="E248" s="108">
        <v>10.5</v>
      </c>
      <c r="F248" s="109">
        <v>205</v>
      </c>
    </row>
    <row r="249" spans="1:6" s="106" customFormat="1" ht="15">
      <c r="A249" s="107" t="s">
        <v>1417</v>
      </c>
      <c r="B249" s="107">
        <v>159</v>
      </c>
      <c r="C249" s="107">
        <v>5</v>
      </c>
      <c r="D249" s="107">
        <v>1</v>
      </c>
      <c r="E249" s="108">
        <v>9.6999999999999993</v>
      </c>
      <c r="F249" s="109">
        <v>180</v>
      </c>
    </row>
    <row r="250" spans="1:6" s="106" customFormat="1" ht="15">
      <c r="A250" s="107" t="s">
        <v>1417</v>
      </c>
      <c r="B250" s="107">
        <v>159</v>
      </c>
      <c r="C250" s="107">
        <v>5</v>
      </c>
      <c r="D250" s="107">
        <v>15</v>
      </c>
      <c r="E250" s="108">
        <v>161</v>
      </c>
      <c r="F250" s="109">
        <v>3060</v>
      </c>
    </row>
    <row r="251" spans="1:6" s="106" customFormat="1" ht="15">
      <c r="A251" s="107" t="s">
        <v>1417</v>
      </c>
      <c r="B251" s="107">
        <v>159</v>
      </c>
      <c r="C251" s="107">
        <v>5</v>
      </c>
      <c r="D251" s="107">
        <v>2</v>
      </c>
      <c r="E251" s="108">
        <v>21.6</v>
      </c>
      <c r="F251" s="109">
        <v>420</v>
      </c>
    </row>
    <row r="252" spans="1:6" s="106" customFormat="1" ht="15">
      <c r="A252" s="107" t="s">
        <v>1417</v>
      </c>
      <c r="B252" s="107">
        <v>159</v>
      </c>
      <c r="C252" s="107">
        <v>5</v>
      </c>
      <c r="D252" s="107">
        <v>8</v>
      </c>
      <c r="E252" s="108">
        <v>85</v>
      </c>
      <c r="F252" s="109">
        <v>1620</v>
      </c>
    </row>
    <row r="253" spans="1:6" s="106" customFormat="1" ht="15">
      <c r="A253" s="107" t="s">
        <v>1417</v>
      </c>
      <c r="B253" s="107">
        <v>159</v>
      </c>
      <c r="C253" s="107">
        <v>5</v>
      </c>
      <c r="D253" s="107">
        <v>17</v>
      </c>
      <c r="E253" s="108">
        <v>182</v>
      </c>
      <c r="F253" s="109">
        <v>3460</v>
      </c>
    </row>
    <row r="254" spans="1:6" s="106" customFormat="1" ht="15">
      <c r="A254" s="107" t="s">
        <v>1417</v>
      </c>
      <c r="B254" s="107">
        <v>159</v>
      </c>
      <c r="C254" s="107">
        <v>5</v>
      </c>
      <c r="D254" s="107">
        <v>7</v>
      </c>
      <c r="E254" s="108">
        <v>74</v>
      </c>
      <c r="F254" s="109">
        <v>1400</v>
      </c>
    </row>
    <row r="255" spans="1:6" s="106" customFormat="1" ht="15">
      <c r="A255" s="107" t="s">
        <v>1417</v>
      </c>
      <c r="B255" s="107">
        <v>159</v>
      </c>
      <c r="C255" s="107">
        <v>7</v>
      </c>
      <c r="D255" s="107">
        <v>3</v>
      </c>
      <c r="E255" s="108">
        <v>34</v>
      </c>
      <c r="F255" s="109">
        <v>900</v>
      </c>
    </row>
    <row r="256" spans="1:6" s="106" customFormat="1" ht="15">
      <c r="A256" s="107">
        <v>20</v>
      </c>
      <c r="B256" s="107">
        <v>159</v>
      </c>
      <c r="C256" s="107">
        <v>8</v>
      </c>
      <c r="D256" s="107">
        <v>9</v>
      </c>
      <c r="E256" s="108">
        <v>90</v>
      </c>
      <c r="F256" s="109">
        <v>2680</v>
      </c>
    </row>
    <row r="257" spans="1:6" s="106" customFormat="1" ht="15">
      <c r="A257" s="107" t="s">
        <v>1417</v>
      </c>
      <c r="B257" s="107">
        <v>159</v>
      </c>
      <c r="C257" s="107">
        <v>8</v>
      </c>
      <c r="D257" s="107">
        <v>4</v>
      </c>
      <c r="E257" s="108">
        <v>39</v>
      </c>
      <c r="F257" s="109">
        <v>1140</v>
      </c>
    </row>
    <row r="258" spans="1:6" s="106" customFormat="1" ht="15">
      <c r="A258" s="107" t="s">
        <v>1417</v>
      </c>
      <c r="B258" s="107">
        <v>159</v>
      </c>
      <c r="C258" s="107">
        <v>8</v>
      </c>
      <c r="D258" s="107">
        <v>5</v>
      </c>
      <c r="E258" s="108">
        <v>55</v>
      </c>
      <c r="F258" s="109">
        <v>1750</v>
      </c>
    </row>
    <row r="259" spans="1:6" s="106" customFormat="1" ht="15">
      <c r="A259" s="107" t="s">
        <v>1417</v>
      </c>
      <c r="B259" s="107">
        <v>159</v>
      </c>
      <c r="C259" s="107">
        <v>8</v>
      </c>
      <c r="D259" s="107">
        <v>2</v>
      </c>
      <c r="E259" s="108">
        <v>23</v>
      </c>
      <c r="F259" s="109">
        <v>670</v>
      </c>
    </row>
    <row r="260" spans="1:6" s="106" customFormat="1" ht="15">
      <c r="A260" s="107" t="s">
        <v>1417</v>
      </c>
      <c r="B260" s="107">
        <v>159</v>
      </c>
      <c r="C260" s="107">
        <v>8</v>
      </c>
      <c r="D260" s="107">
        <v>8</v>
      </c>
      <c r="E260" s="108">
        <v>75</v>
      </c>
      <c r="F260" s="109">
        <v>2320</v>
      </c>
    </row>
    <row r="261" spans="1:6" s="106" customFormat="1" ht="15">
      <c r="A261" s="107" t="s">
        <v>1417</v>
      </c>
      <c r="B261" s="107">
        <v>159</v>
      </c>
      <c r="C261" s="107">
        <v>8</v>
      </c>
      <c r="D261" s="107">
        <v>3</v>
      </c>
      <c r="E261" s="108">
        <v>25</v>
      </c>
      <c r="F261" s="109">
        <v>740</v>
      </c>
    </row>
    <row r="262" spans="1:6" s="106" customFormat="1" ht="15">
      <c r="A262" s="107" t="s">
        <v>1417</v>
      </c>
      <c r="B262" s="107">
        <v>159</v>
      </c>
      <c r="C262" s="107">
        <v>8</v>
      </c>
      <c r="D262" s="107">
        <v>6</v>
      </c>
      <c r="E262" s="108">
        <v>61</v>
      </c>
      <c r="F262" s="109">
        <v>1840</v>
      </c>
    </row>
    <row r="263" spans="1:6" s="106" customFormat="1" ht="15">
      <c r="A263" s="107" t="s">
        <v>1417</v>
      </c>
      <c r="B263" s="107">
        <v>159</v>
      </c>
      <c r="C263" s="107">
        <v>8</v>
      </c>
      <c r="D263" s="107">
        <v>6</v>
      </c>
      <c r="E263" s="108">
        <v>62</v>
      </c>
      <c r="F263" s="109">
        <v>1840</v>
      </c>
    </row>
    <row r="264" spans="1:6" s="106" customFormat="1" ht="15">
      <c r="A264" s="107" t="s">
        <v>254</v>
      </c>
      <c r="B264" s="107">
        <v>159</v>
      </c>
      <c r="C264" s="107">
        <v>8</v>
      </c>
      <c r="D264" s="107">
        <v>3</v>
      </c>
      <c r="E264" s="108">
        <v>35</v>
      </c>
      <c r="F264" s="109">
        <v>1040</v>
      </c>
    </row>
    <row r="265" spans="1:6" s="106" customFormat="1" ht="15">
      <c r="A265" s="107">
        <v>20</v>
      </c>
      <c r="B265" s="107">
        <v>159</v>
      </c>
      <c r="C265" s="107">
        <v>9</v>
      </c>
      <c r="D265" s="107">
        <v>4</v>
      </c>
      <c r="E265" s="108">
        <v>38</v>
      </c>
      <c r="F265" s="109">
        <v>1280</v>
      </c>
    </row>
    <row r="266" spans="1:6" s="106" customFormat="1" ht="15">
      <c r="A266" s="107" t="s">
        <v>1417</v>
      </c>
      <c r="B266" s="107">
        <v>159</v>
      </c>
      <c r="C266" s="107">
        <v>10</v>
      </c>
      <c r="D266" s="107">
        <v>3</v>
      </c>
      <c r="E266" s="108">
        <v>33</v>
      </c>
      <c r="F266" s="109">
        <v>1180</v>
      </c>
    </row>
    <row r="267" spans="1:6" s="106" customFormat="1" ht="15">
      <c r="A267" s="107">
        <v>20</v>
      </c>
      <c r="B267" s="107">
        <v>159</v>
      </c>
      <c r="C267" s="107">
        <v>12</v>
      </c>
      <c r="D267" s="107">
        <v>5</v>
      </c>
      <c r="E267" s="108">
        <v>54</v>
      </c>
      <c r="F267" s="109">
        <v>1940</v>
      </c>
    </row>
    <row r="268" spans="1:6" s="106" customFormat="1" ht="15">
      <c r="A268" s="107">
        <v>20</v>
      </c>
      <c r="B268" s="107">
        <v>168</v>
      </c>
      <c r="C268" s="107">
        <v>7</v>
      </c>
      <c r="D268" s="107">
        <v>3</v>
      </c>
      <c r="E268" s="108">
        <v>35</v>
      </c>
      <c r="F268" s="109">
        <v>930</v>
      </c>
    </row>
    <row r="269" spans="1:6" s="106" customFormat="1" ht="15">
      <c r="A269" s="107">
        <v>20</v>
      </c>
      <c r="B269" s="107">
        <v>168</v>
      </c>
      <c r="C269" s="107">
        <v>10</v>
      </c>
      <c r="D269" s="107">
        <v>2</v>
      </c>
      <c r="E269" s="108">
        <v>23</v>
      </c>
      <c r="F269" s="109">
        <v>900</v>
      </c>
    </row>
    <row r="270" spans="1:6" s="106" customFormat="1" ht="15">
      <c r="A270" s="107" t="s">
        <v>1417</v>
      </c>
      <c r="B270" s="107">
        <v>168</v>
      </c>
      <c r="C270" s="107">
        <v>10</v>
      </c>
      <c r="D270" s="107">
        <v>3</v>
      </c>
      <c r="E270" s="108">
        <v>27</v>
      </c>
      <c r="F270" s="109">
        <v>1080</v>
      </c>
    </row>
    <row r="271" spans="1:6" s="106" customFormat="1" ht="15">
      <c r="A271" s="107" t="s">
        <v>1417</v>
      </c>
      <c r="B271" s="107">
        <v>168</v>
      </c>
      <c r="C271" s="107">
        <v>10</v>
      </c>
      <c r="D271" s="107">
        <v>7</v>
      </c>
      <c r="E271" s="108">
        <v>77</v>
      </c>
      <c r="F271" s="109">
        <v>2720</v>
      </c>
    </row>
    <row r="272" spans="1:6" s="106" customFormat="1" ht="15">
      <c r="A272" s="107"/>
      <c r="B272" s="107"/>
      <c r="C272" s="107"/>
      <c r="D272" s="107"/>
      <c r="E272" s="108"/>
      <c r="F272" s="109"/>
    </row>
    <row r="273" spans="1:6" s="106" customFormat="1" ht="15">
      <c r="A273" s="107"/>
      <c r="B273" s="107"/>
      <c r="C273" s="107"/>
      <c r="D273" s="107"/>
      <c r="E273" s="108"/>
      <c r="F273" s="109"/>
    </row>
    <row r="274" spans="1:6" s="106" customFormat="1" ht="15">
      <c r="A274" s="107"/>
      <c r="B274" s="107"/>
      <c r="C274" s="107"/>
      <c r="D274" s="107"/>
      <c r="E274" s="108"/>
      <c r="F274" s="109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IV221"/>
  <sheetViews>
    <sheetView topLeftCell="A172" zoomScale="95" zoomScaleNormal="95" workbookViewId="0">
      <selection activeCell="F98" sqref="F98"/>
    </sheetView>
  </sheetViews>
  <sheetFormatPr defaultColWidth="11.5703125" defaultRowHeight="12.75"/>
  <sheetData>
    <row r="2" spans="1:253" s="110" customFormat="1" ht="13.5" customHeight="1">
      <c r="A2" s="111" t="s">
        <v>1461</v>
      </c>
      <c r="B2" s="112" t="s">
        <v>1431</v>
      </c>
      <c r="C2" s="113" t="s">
        <v>1432</v>
      </c>
      <c r="D2" s="113" t="s">
        <v>1433</v>
      </c>
      <c r="E2" s="114" t="s">
        <v>1434</v>
      </c>
      <c r="F2" s="115" t="s">
        <v>1435</v>
      </c>
      <c r="G2" s="111" t="s">
        <v>1414</v>
      </c>
      <c r="H2" s="115" t="s">
        <v>1436</v>
      </c>
      <c r="I2" s="116" t="s">
        <v>1437</v>
      </c>
      <c r="J2" s="117" t="s">
        <v>1438</v>
      </c>
      <c r="K2" s="213" t="s">
        <v>1439</v>
      </c>
    </row>
    <row r="3" spans="1:253" s="118" customFormat="1" ht="12.75" customHeight="1">
      <c r="A3" s="240">
        <v>12</v>
      </c>
      <c r="B3" s="241">
        <v>2</v>
      </c>
      <c r="C3" s="224" t="s">
        <v>1443</v>
      </c>
      <c r="D3" s="166" t="s">
        <v>1441</v>
      </c>
      <c r="E3" s="225">
        <v>3.3000000000000002E-2</v>
      </c>
      <c r="F3" s="226">
        <v>67.34</v>
      </c>
      <c r="G3" s="224">
        <v>8</v>
      </c>
      <c r="H3" s="129"/>
      <c r="I3" s="132" t="s">
        <v>1448</v>
      </c>
      <c r="J3" s="121">
        <v>0.49</v>
      </c>
      <c r="K3" s="122"/>
      <c r="IJ3"/>
      <c r="IK3"/>
      <c r="IL3"/>
      <c r="IM3"/>
      <c r="IN3"/>
      <c r="IO3"/>
      <c r="IP3"/>
      <c r="IQ3"/>
      <c r="IR3"/>
      <c r="IS3"/>
    </row>
    <row r="4" spans="1:253" s="118" customFormat="1" ht="12.75" customHeight="1">
      <c r="A4" s="240">
        <v>12</v>
      </c>
      <c r="B4" s="241">
        <v>2</v>
      </c>
      <c r="C4" s="224" t="s">
        <v>1443</v>
      </c>
      <c r="D4" s="166" t="s">
        <v>1441</v>
      </c>
      <c r="E4" s="225">
        <v>4.0000000000000001E-3</v>
      </c>
      <c r="F4" s="226">
        <v>9</v>
      </c>
      <c r="G4" s="224">
        <v>1</v>
      </c>
      <c r="H4" s="129"/>
      <c r="I4" s="132" t="s">
        <v>1448</v>
      </c>
      <c r="J4" s="121">
        <v>0.49</v>
      </c>
      <c r="K4" s="122"/>
      <c r="IJ4"/>
      <c r="IK4"/>
      <c r="IL4"/>
      <c r="IM4"/>
      <c r="IN4"/>
      <c r="IO4"/>
      <c r="IP4"/>
      <c r="IQ4"/>
      <c r="IR4"/>
      <c r="IS4"/>
    </row>
    <row r="5" spans="1:253" s="118" customFormat="1" ht="12.75" customHeight="1">
      <c r="A5" s="240">
        <v>14</v>
      </c>
      <c r="B5" s="241">
        <v>2.5</v>
      </c>
      <c r="C5" s="224" t="s">
        <v>1443</v>
      </c>
      <c r="D5" s="166" t="s">
        <v>1441</v>
      </c>
      <c r="E5" s="225">
        <v>2E-3</v>
      </c>
      <c r="F5" s="226">
        <v>3.4</v>
      </c>
      <c r="G5" s="224">
        <v>1</v>
      </c>
      <c r="H5" s="129"/>
      <c r="I5" s="132" t="s">
        <v>1448</v>
      </c>
      <c r="J5" s="121">
        <v>0.71</v>
      </c>
      <c r="K5" s="223"/>
      <c r="IJ5"/>
      <c r="IK5"/>
      <c r="IL5"/>
      <c r="IM5"/>
      <c r="IN5"/>
      <c r="IO5"/>
      <c r="IP5"/>
      <c r="IQ5"/>
      <c r="IR5"/>
      <c r="IS5"/>
    </row>
    <row r="6" spans="1:253" s="118" customFormat="1" ht="12.75" customHeight="1">
      <c r="A6" s="240">
        <v>15</v>
      </c>
      <c r="B6" s="241">
        <v>2.5</v>
      </c>
      <c r="C6" s="224" t="s">
        <v>1443</v>
      </c>
      <c r="D6" s="166" t="s">
        <v>1441</v>
      </c>
      <c r="E6" s="225">
        <v>7.0000000000000001E-3</v>
      </c>
      <c r="F6" s="226">
        <v>9</v>
      </c>
      <c r="G6" s="224">
        <v>1</v>
      </c>
      <c r="H6" s="129"/>
      <c r="I6" s="132" t="s">
        <v>1448</v>
      </c>
      <c r="J6" s="121">
        <v>0.77</v>
      </c>
      <c r="K6" s="122"/>
      <c r="IJ6"/>
      <c r="IK6"/>
      <c r="IL6"/>
      <c r="IM6"/>
      <c r="IN6"/>
      <c r="IO6"/>
      <c r="IP6"/>
      <c r="IQ6"/>
      <c r="IR6"/>
      <c r="IS6"/>
    </row>
    <row r="7" spans="1:253" s="118" customFormat="1" ht="12.75" customHeight="1">
      <c r="A7" s="240">
        <v>16</v>
      </c>
      <c r="B7" s="241">
        <v>2</v>
      </c>
      <c r="C7" s="224" t="s">
        <v>1443</v>
      </c>
      <c r="D7" s="166" t="s">
        <v>1441</v>
      </c>
      <c r="E7" s="225">
        <v>2.5000000000000001E-2</v>
      </c>
      <c r="F7" s="226">
        <v>36</v>
      </c>
      <c r="G7" s="224">
        <v>5</v>
      </c>
      <c r="H7" s="129"/>
      <c r="I7" s="132" t="s">
        <v>1448</v>
      </c>
      <c r="J7" s="121">
        <v>0.69</v>
      </c>
      <c r="K7" s="122"/>
      <c r="IJ7"/>
      <c r="IK7"/>
      <c r="IL7"/>
      <c r="IM7"/>
      <c r="IN7"/>
      <c r="IO7"/>
      <c r="IP7"/>
      <c r="IQ7"/>
      <c r="IR7"/>
      <c r="IS7"/>
    </row>
    <row r="8" spans="1:253" s="118" customFormat="1">
      <c r="A8" s="240">
        <v>18</v>
      </c>
      <c r="B8" s="241">
        <v>2</v>
      </c>
      <c r="C8" s="224" t="s">
        <v>1443</v>
      </c>
      <c r="D8" s="166" t="s">
        <v>1441</v>
      </c>
      <c r="E8" s="225">
        <v>1.6E-2</v>
      </c>
      <c r="F8" s="226">
        <v>20.75</v>
      </c>
      <c r="G8" s="224">
        <v>2</v>
      </c>
      <c r="H8" s="129"/>
      <c r="I8" s="132" t="s">
        <v>1448</v>
      </c>
      <c r="J8" s="121">
        <v>0.79</v>
      </c>
      <c r="K8" s="122"/>
      <c r="IJ8"/>
      <c r="IK8"/>
      <c r="IL8"/>
      <c r="IM8"/>
      <c r="IN8"/>
      <c r="IO8"/>
      <c r="IP8"/>
      <c r="IQ8"/>
      <c r="IR8"/>
      <c r="IS8"/>
    </row>
    <row r="9" spans="1:253" s="118" customFormat="1">
      <c r="A9" s="240">
        <v>22</v>
      </c>
      <c r="B9" s="241">
        <v>3</v>
      </c>
      <c r="C9" s="224" t="s">
        <v>1443</v>
      </c>
      <c r="D9" s="166" t="s">
        <v>1444</v>
      </c>
      <c r="E9" s="225">
        <v>6.0000000000000001E-3</v>
      </c>
      <c r="F9" s="226">
        <v>4</v>
      </c>
      <c r="G9" s="224">
        <v>1</v>
      </c>
      <c r="H9" s="129"/>
      <c r="I9" s="132" t="s">
        <v>1448</v>
      </c>
      <c r="J9" s="121">
        <v>1.41</v>
      </c>
      <c r="K9" s="122"/>
      <c r="IJ9"/>
      <c r="IK9"/>
      <c r="IL9"/>
      <c r="IM9"/>
      <c r="IN9"/>
      <c r="IO9"/>
      <c r="IP9"/>
      <c r="IQ9"/>
      <c r="IR9"/>
      <c r="IS9"/>
    </row>
    <row r="10" spans="1:253" s="118" customFormat="1" ht="12.75" customHeight="1">
      <c r="A10" s="240">
        <v>25</v>
      </c>
      <c r="B10" s="241">
        <v>3</v>
      </c>
      <c r="C10" s="224" t="s">
        <v>1443</v>
      </c>
      <c r="D10" s="166" t="s">
        <v>1441</v>
      </c>
      <c r="E10" s="225">
        <v>8.0000000000000002E-3</v>
      </c>
      <c r="F10" s="226">
        <v>4.7</v>
      </c>
      <c r="G10" s="224">
        <v>1</v>
      </c>
      <c r="H10" s="129"/>
      <c r="I10" s="132" t="s">
        <v>1448</v>
      </c>
      <c r="J10" s="121">
        <v>1.63</v>
      </c>
      <c r="K10" s="122"/>
      <c r="IJ10"/>
      <c r="IK10"/>
      <c r="IL10"/>
      <c r="IM10"/>
      <c r="IN10"/>
      <c r="IO10"/>
      <c r="IP10"/>
      <c r="IQ10"/>
      <c r="IR10"/>
      <c r="IS10"/>
    </row>
    <row r="11" spans="1:253" s="118" customFormat="1" ht="12.75" customHeight="1">
      <c r="A11" s="240">
        <v>27</v>
      </c>
      <c r="B11" s="241">
        <v>3</v>
      </c>
      <c r="C11" s="224" t="s">
        <v>1443</v>
      </c>
      <c r="D11" s="166" t="s">
        <v>1441</v>
      </c>
      <c r="E11" s="225">
        <v>0.09</v>
      </c>
      <c r="F11" s="226">
        <v>50.65</v>
      </c>
      <c r="G11" s="224">
        <v>6</v>
      </c>
      <c r="H11" s="129"/>
      <c r="I11" s="132" t="s">
        <v>1448</v>
      </c>
      <c r="J11" s="121">
        <v>1.78</v>
      </c>
      <c r="K11" s="122"/>
      <c r="IJ11"/>
      <c r="IK11"/>
      <c r="IL11"/>
      <c r="IM11"/>
      <c r="IN11"/>
      <c r="IO11"/>
      <c r="IP11"/>
      <c r="IQ11"/>
      <c r="IR11"/>
      <c r="IS11"/>
    </row>
    <row r="12" spans="1:253" s="118" customFormat="1" ht="12.75" customHeight="1">
      <c r="A12" s="240">
        <v>28</v>
      </c>
      <c r="B12" s="241">
        <v>7</v>
      </c>
      <c r="C12" s="224" t="s">
        <v>1443</v>
      </c>
      <c r="D12" s="166" t="s">
        <v>1441</v>
      </c>
      <c r="E12" s="225">
        <v>7.0000000000000001E-3</v>
      </c>
      <c r="F12" s="226">
        <v>2</v>
      </c>
      <c r="G12" s="224">
        <v>1</v>
      </c>
      <c r="H12" s="129"/>
      <c r="I12" s="132" t="s">
        <v>1448</v>
      </c>
      <c r="J12" s="121">
        <v>3.63</v>
      </c>
      <c r="K12" s="122"/>
      <c r="IJ12"/>
      <c r="IK12"/>
      <c r="IL12"/>
      <c r="IM12"/>
      <c r="IN12"/>
      <c r="IO12"/>
      <c r="IP12"/>
      <c r="IQ12"/>
      <c r="IR12"/>
      <c r="IS12"/>
    </row>
    <row r="13" spans="1:253" s="118" customFormat="1" ht="12.75" customHeight="1">
      <c r="A13" s="240">
        <v>30</v>
      </c>
      <c r="B13" s="241">
        <v>6</v>
      </c>
      <c r="C13" s="224" t="s">
        <v>1443</v>
      </c>
      <c r="D13" s="166" t="s">
        <v>1441</v>
      </c>
      <c r="E13" s="225">
        <v>1.8000000000000002E-2</v>
      </c>
      <c r="F13" s="226">
        <v>5</v>
      </c>
      <c r="G13" s="224">
        <v>1</v>
      </c>
      <c r="H13" s="129"/>
      <c r="I13" s="132" t="s">
        <v>1448</v>
      </c>
      <c r="J13" s="121">
        <v>3.55</v>
      </c>
      <c r="K13" s="122"/>
      <c r="IJ13"/>
      <c r="IK13"/>
      <c r="IL13"/>
      <c r="IM13"/>
      <c r="IN13"/>
      <c r="IO13"/>
      <c r="IP13"/>
      <c r="IQ13"/>
      <c r="IR13"/>
      <c r="IS13"/>
    </row>
    <row r="14" spans="1:253" s="118" customFormat="1" ht="12.75" customHeight="1">
      <c r="A14" s="240">
        <v>32</v>
      </c>
      <c r="B14" s="241">
        <v>2</v>
      </c>
      <c r="C14" s="224" t="s">
        <v>1443</v>
      </c>
      <c r="D14" s="166" t="s">
        <v>1444</v>
      </c>
      <c r="E14" s="225">
        <v>5.0000000000000001E-3</v>
      </c>
      <c r="F14" s="226">
        <v>3.4</v>
      </c>
      <c r="G14" s="224">
        <v>1</v>
      </c>
      <c r="H14" s="129"/>
      <c r="I14" s="132" t="s">
        <v>1448</v>
      </c>
      <c r="J14" s="121">
        <v>1.48</v>
      </c>
      <c r="K14" s="122"/>
      <c r="IJ14"/>
      <c r="IK14"/>
      <c r="IL14"/>
      <c r="IM14"/>
      <c r="IN14"/>
      <c r="IO14"/>
      <c r="IP14"/>
      <c r="IQ14"/>
      <c r="IR14"/>
      <c r="IS14"/>
    </row>
    <row r="15" spans="1:253" s="118" customFormat="1">
      <c r="A15" s="240">
        <v>34</v>
      </c>
      <c r="B15" s="241">
        <v>3.2</v>
      </c>
      <c r="C15" s="224" t="s">
        <v>1452</v>
      </c>
      <c r="D15" s="224" t="s">
        <v>1441</v>
      </c>
      <c r="E15" s="225">
        <v>1.8000000000000002E-2</v>
      </c>
      <c r="F15" s="226">
        <v>7.4</v>
      </c>
      <c r="G15" s="224">
        <v>1</v>
      </c>
      <c r="H15" s="120"/>
      <c r="I15" s="132" t="s">
        <v>1448</v>
      </c>
      <c r="J15" s="121">
        <v>2.4300000000000002</v>
      </c>
      <c r="K15" s="122"/>
      <c r="IJ15"/>
      <c r="IK15"/>
      <c r="IL15"/>
      <c r="IM15"/>
      <c r="IN15"/>
      <c r="IO15"/>
      <c r="IP15"/>
      <c r="IQ15"/>
      <c r="IR15"/>
      <c r="IS15"/>
    </row>
    <row r="16" spans="1:253" s="118" customFormat="1" ht="12.75" customHeight="1">
      <c r="A16" s="242">
        <v>34</v>
      </c>
      <c r="B16" s="243">
        <v>3</v>
      </c>
      <c r="C16" s="224" t="s">
        <v>1443</v>
      </c>
      <c r="D16" s="227" t="s">
        <v>1441</v>
      </c>
      <c r="E16" s="228">
        <v>8.0000000000000002E-3</v>
      </c>
      <c r="F16" s="229">
        <v>3.4</v>
      </c>
      <c r="G16" s="230">
        <v>1</v>
      </c>
      <c r="H16" s="134"/>
      <c r="I16" s="136" t="s">
        <v>1448</v>
      </c>
      <c r="J16" s="135">
        <v>2.29</v>
      </c>
      <c r="K16" s="122"/>
      <c r="IJ16"/>
      <c r="IK16"/>
      <c r="IL16"/>
      <c r="IM16"/>
      <c r="IN16"/>
      <c r="IO16"/>
      <c r="IP16"/>
      <c r="IQ16"/>
      <c r="IR16"/>
      <c r="IS16"/>
    </row>
    <row r="17" spans="1:253" s="118" customFormat="1">
      <c r="A17" s="242">
        <v>34</v>
      </c>
      <c r="B17" s="243">
        <v>4</v>
      </c>
      <c r="C17" s="224" t="s">
        <v>1443</v>
      </c>
      <c r="D17" s="227" t="s">
        <v>1441</v>
      </c>
      <c r="E17" s="228">
        <v>1.6E-2</v>
      </c>
      <c r="F17" s="229">
        <v>5.3</v>
      </c>
      <c r="G17" s="230">
        <v>1</v>
      </c>
      <c r="H17" s="134"/>
      <c r="I17" s="136" t="s">
        <v>1448</v>
      </c>
      <c r="J17" s="135">
        <v>2.96</v>
      </c>
      <c r="K17" s="122"/>
      <c r="IJ17"/>
      <c r="IK17"/>
      <c r="IL17"/>
      <c r="IM17"/>
      <c r="IN17"/>
      <c r="IO17"/>
      <c r="IP17"/>
      <c r="IQ17"/>
      <c r="IR17"/>
      <c r="IS17"/>
    </row>
    <row r="18" spans="1:253" s="118" customFormat="1" ht="12.75" customHeight="1">
      <c r="A18" s="243">
        <v>36</v>
      </c>
      <c r="B18" s="243">
        <v>4.2</v>
      </c>
      <c r="C18" s="224" t="s">
        <v>1440</v>
      </c>
      <c r="D18" s="230" t="s">
        <v>1441</v>
      </c>
      <c r="E18" s="228">
        <v>3.4000000000000002E-2</v>
      </c>
      <c r="F18" s="229">
        <v>9.35</v>
      </c>
      <c r="G18" s="230">
        <v>1</v>
      </c>
      <c r="H18" s="216">
        <v>3.61</v>
      </c>
      <c r="I18" s="133" t="s">
        <v>1442</v>
      </c>
      <c r="J18" s="135">
        <v>3.29</v>
      </c>
      <c r="K18" s="122"/>
      <c r="IJ18"/>
      <c r="IK18"/>
      <c r="IL18"/>
      <c r="IM18"/>
      <c r="IN18"/>
      <c r="IO18"/>
      <c r="IP18"/>
      <c r="IQ18"/>
      <c r="IR18"/>
      <c r="IS18"/>
    </row>
    <row r="19" spans="1:253" s="118" customFormat="1" ht="12.75" customHeight="1">
      <c r="A19" s="242">
        <v>37</v>
      </c>
      <c r="B19" s="243">
        <v>2.5</v>
      </c>
      <c r="C19" s="224" t="s">
        <v>1443</v>
      </c>
      <c r="D19" s="230" t="s">
        <v>1453</v>
      </c>
      <c r="E19" s="228">
        <v>5.0000000000000001E-3</v>
      </c>
      <c r="F19" s="229">
        <v>1.7000000000000002</v>
      </c>
      <c r="G19" s="230">
        <v>1</v>
      </c>
      <c r="H19" s="216">
        <v>2.92</v>
      </c>
      <c r="I19" s="133" t="s">
        <v>1442</v>
      </c>
      <c r="J19" s="135">
        <v>2.13</v>
      </c>
      <c r="K19" s="122"/>
      <c r="IJ19"/>
      <c r="IK19"/>
      <c r="IL19"/>
      <c r="IM19"/>
      <c r="IN19"/>
      <c r="IO19"/>
      <c r="IP19"/>
      <c r="IQ19"/>
      <c r="IR19"/>
      <c r="IS19"/>
    </row>
    <row r="20" spans="1:253" s="118" customFormat="1" ht="12.75" customHeight="1">
      <c r="A20" s="242">
        <v>37</v>
      </c>
      <c r="B20" s="243">
        <v>2.5</v>
      </c>
      <c r="C20" s="224" t="s">
        <v>1443</v>
      </c>
      <c r="D20" s="230" t="s">
        <v>1450</v>
      </c>
      <c r="E20" s="228">
        <v>0.222</v>
      </c>
      <c r="F20" s="229">
        <v>76</v>
      </c>
      <c r="G20" s="230">
        <v>21</v>
      </c>
      <c r="H20" s="216">
        <v>2.92</v>
      </c>
      <c r="I20" s="133" t="s">
        <v>1442</v>
      </c>
      <c r="J20" s="135">
        <v>2.13</v>
      </c>
      <c r="K20" s="122"/>
      <c r="IJ20"/>
      <c r="IK20"/>
      <c r="IL20"/>
      <c r="IM20"/>
      <c r="IN20"/>
      <c r="IO20"/>
      <c r="IP20"/>
      <c r="IQ20"/>
      <c r="IR20"/>
      <c r="IS20"/>
    </row>
    <row r="21" spans="1:253" s="215" customFormat="1" ht="12.75" customHeight="1">
      <c r="A21" s="242">
        <v>38</v>
      </c>
      <c r="B21" s="243">
        <v>2.5</v>
      </c>
      <c r="C21" s="224" t="s">
        <v>1443</v>
      </c>
      <c r="D21" s="227" t="s">
        <v>1441</v>
      </c>
      <c r="E21" s="228">
        <v>0.01</v>
      </c>
      <c r="F21" s="229">
        <v>4.5</v>
      </c>
      <c r="G21" s="230">
        <v>1</v>
      </c>
      <c r="H21" s="134"/>
      <c r="I21" s="136" t="s">
        <v>1448</v>
      </c>
      <c r="J21" s="135">
        <v>2.19</v>
      </c>
      <c r="K21" s="122"/>
    </row>
    <row r="22" spans="1:253" s="118" customFormat="1" ht="12.75" customHeight="1">
      <c r="A22" s="242">
        <v>44</v>
      </c>
      <c r="B22" s="243">
        <v>3</v>
      </c>
      <c r="C22" s="224" t="s">
        <v>1451</v>
      </c>
      <c r="D22" s="230" t="s">
        <v>1444</v>
      </c>
      <c r="E22" s="228">
        <v>6.2E-2</v>
      </c>
      <c r="F22" s="229">
        <v>20.399999999999999</v>
      </c>
      <c r="G22" s="230">
        <v>3</v>
      </c>
      <c r="H22" s="216">
        <v>3.04</v>
      </c>
      <c r="I22" s="133" t="s">
        <v>1442</v>
      </c>
      <c r="J22" s="135">
        <v>3.03</v>
      </c>
      <c r="K22" s="122"/>
      <c r="IJ22"/>
      <c r="IK22"/>
      <c r="IL22"/>
      <c r="IM22"/>
      <c r="IN22"/>
      <c r="IO22"/>
      <c r="IP22"/>
      <c r="IQ22"/>
      <c r="IR22"/>
      <c r="IS22"/>
    </row>
    <row r="23" spans="1:253" s="118" customFormat="1" ht="12.75" customHeight="1">
      <c r="A23" s="242">
        <v>45</v>
      </c>
      <c r="B23" s="243">
        <v>3</v>
      </c>
      <c r="C23" s="224" t="s">
        <v>1443</v>
      </c>
      <c r="D23" s="230" t="s">
        <v>1450</v>
      </c>
      <c r="E23" s="228">
        <v>0.15</v>
      </c>
      <c r="F23" s="229">
        <v>44.1</v>
      </c>
      <c r="G23" s="230">
        <v>9</v>
      </c>
      <c r="H23" s="216">
        <v>3.4</v>
      </c>
      <c r="I23" s="133" t="s">
        <v>1442</v>
      </c>
      <c r="J23" s="135">
        <v>3.11</v>
      </c>
      <c r="K23" s="122"/>
      <c r="IJ23"/>
      <c r="IK23"/>
      <c r="IL23"/>
      <c r="IM23"/>
      <c r="IN23"/>
      <c r="IO23"/>
      <c r="IP23"/>
      <c r="IQ23"/>
      <c r="IR23"/>
      <c r="IS23"/>
    </row>
    <row r="24" spans="1:253" s="118" customFormat="1" ht="12.75" customHeight="1">
      <c r="A24" s="242">
        <v>48</v>
      </c>
      <c r="B24" s="243">
        <v>6</v>
      </c>
      <c r="C24" s="224" t="s">
        <v>1443</v>
      </c>
      <c r="D24" s="227" t="s">
        <v>1447</v>
      </c>
      <c r="E24" s="228">
        <v>9.0000000000000011E-3</v>
      </c>
      <c r="F24" s="229">
        <v>1.5</v>
      </c>
      <c r="G24" s="230">
        <v>1</v>
      </c>
      <c r="H24" s="134"/>
      <c r="I24" s="136" t="s">
        <v>1448</v>
      </c>
      <c r="J24" s="135">
        <v>6.21</v>
      </c>
      <c r="K24" s="122"/>
      <c r="IJ24"/>
      <c r="IK24"/>
      <c r="IL24"/>
      <c r="IM24"/>
      <c r="IN24"/>
      <c r="IO24"/>
      <c r="IP24"/>
      <c r="IQ24"/>
      <c r="IR24"/>
      <c r="IS24"/>
    </row>
    <row r="25" spans="1:253" s="118" customFormat="1" ht="12.75" customHeight="1">
      <c r="A25" s="242">
        <v>73</v>
      </c>
      <c r="B25" s="243">
        <v>9</v>
      </c>
      <c r="C25" s="166" t="s">
        <v>1443</v>
      </c>
      <c r="D25" s="227" t="s">
        <v>1446</v>
      </c>
      <c r="E25" s="231">
        <v>0.17599999999999999</v>
      </c>
      <c r="F25" s="232">
        <v>12.36</v>
      </c>
      <c r="G25" s="233">
        <v>3</v>
      </c>
      <c r="H25" s="218">
        <v>14.2</v>
      </c>
      <c r="I25" s="220" t="s">
        <v>1442</v>
      </c>
      <c r="J25" s="221"/>
      <c r="K25" s="122"/>
      <c r="IJ25"/>
      <c r="IK25"/>
      <c r="IL25"/>
      <c r="IM25"/>
      <c r="IN25"/>
      <c r="IO25"/>
      <c r="IP25"/>
      <c r="IQ25"/>
      <c r="IR25"/>
      <c r="IS25"/>
    </row>
    <row r="26" spans="1:253" s="118" customFormat="1" ht="12.75" customHeight="1">
      <c r="A26" s="242">
        <v>89</v>
      </c>
      <c r="B26" s="243">
        <v>9</v>
      </c>
      <c r="C26" s="224" t="s">
        <v>1449</v>
      </c>
      <c r="D26" s="227" t="s">
        <v>1454</v>
      </c>
      <c r="E26" s="228">
        <v>0.14599999999999999</v>
      </c>
      <c r="F26" s="229">
        <v>8.1999999999999993</v>
      </c>
      <c r="G26" s="230">
        <v>1</v>
      </c>
      <c r="H26" s="134">
        <v>17.64</v>
      </c>
      <c r="I26" s="136" t="s">
        <v>1448</v>
      </c>
      <c r="J26" s="135">
        <v>17.760000000000002</v>
      </c>
      <c r="K26" s="122"/>
      <c r="IJ26"/>
      <c r="IK26"/>
      <c r="IL26"/>
      <c r="IM26"/>
      <c r="IN26"/>
      <c r="IO26"/>
      <c r="IP26"/>
      <c r="IQ26"/>
      <c r="IR26"/>
      <c r="IS26"/>
    </row>
    <row r="27" spans="1:253" s="118" customFormat="1" ht="12.75" customHeight="1">
      <c r="A27" s="242">
        <v>89</v>
      </c>
      <c r="B27" s="243">
        <v>8</v>
      </c>
      <c r="C27" s="224" t="s">
        <v>1449</v>
      </c>
      <c r="D27" s="227" t="s">
        <v>1441</v>
      </c>
      <c r="E27" s="228">
        <v>0.14499999999999999</v>
      </c>
      <c r="F27" s="229">
        <v>9.3000000000000007</v>
      </c>
      <c r="G27" s="230">
        <v>1</v>
      </c>
      <c r="H27" s="134">
        <v>15.59</v>
      </c>
      <c r="I27" s="133" t="s">
        <v>1442</v>
      </c>
      <c r="J27" s="135">
        <v>15.98</v>
      </c>
      <c r="K27" s="122"/>
      <c r="IJ27"/>
      <c r="IK27"/>
      <c r="IL27"/>
      <c r="IM27"/>
      <c r="IN27"/>
      <c r="IO27"/>
      <c r="IP27"/>
      <c r="IQ27"/>
      <c r="IR27"/>
      <c r="IS27"/>
    </row>
    <row r="28" spans="1:253" s="118" customFormat="1" ht="12.75" customHeight="1">
      <c r="A28" s="242">
        <v>89</v>
      </c>
      <c r="B28" s="243">
        <v>4</v>
      </c>
      <c r="C28" s="224" t="s">
        <v>1443</v>
      </c>
      <c r="D28" s="227" t="s">
        <v>1447</v>
      </c>
      <c r="E28" s="228">
        <v>1.0999999999999999E-2</v>
      </c>
      <c r="F28" s="229">
        <v>1.25</v>
      </c>
      <c r="G28" s="230">
        <v>1</v>
      </c>
      <c r="H28" s="134">
        <v>8.49</v>
      </c>
      <c r="I28" s="133" t="s">
        <v>1442</v>
      </c>
      <c r="J28" s="135">
        <v>8.3800000000000008</v>
      </c>
      <c r="K28" s="122"/>
      <c r="IJ28"/>
      <c r="IK28"/>
      <c r="IL28"/>
      <c r="IM28"/>
      <c r="IN28"/>
      <c r="IO28"/>
      <c r="IP28"/>
      <c r="IQ28"/>
      <c r="IR28"/>
      <c r="IS28"/>
    </row>
    <row r="29" spans="1:253" s="118" customFormat="1" ht="12.75" customHeight="1">
      <c r="A29" s="242">
        <v>89</v>
      </c>
      <c r="B29" s="243">
        <v>6</v>
      </c>
      <c r="C29" s="224" t="s">
        <v>1449</v>
      </c>
      <c r="D29" s="227" t="s">
        <v>1441</v>
      </c>
      <c r="E29" s="228">
        <v>8.6000000000000007E-2</v>
      </c>
      <c r="F29" s="229">
        <v>6.75</v>
      </c>
      <c r="G29" s="230">
        <v>1</v>
      </c>
      <c r="H29" s="134">
        <v>12.74</v>
      </c>
      <c r="I29" s="133" t="s">
        <v>1442</v>
      </c>
      <c r="J29" s="135">
        <v>11.33</v>
      </c>
      <c r="K29" s="122"/>
      <c r="IJ29"/>
      <c r="IK29"/>
      <c r="IL29"/>
      <c r="IM29"/>
      <c r="IN29"/>
      <c r="IO29"/>
      <c r="IP29"/>
      <c r="IQ29"/>
      <c r="IR29"/>
      <c r="IS29"/>
    </row>
    <row r="30" spans="1:253" s="118" customFormat="1" ht="12.75" customHeight="1">
      <c r="A30" s="242">
        <v>89</v>
      </c>
      <c r="B30" s="243">
        <v>8</v>
      </c>
      <c r="C30" s="224" t="s">
        <v>1449</v>
      </c>
      <c r="D30" s="227" t="s">
        <v>1454</v>
      </c>
      <c r="E30" s="228">
        <v>0.35499999999999998</v>
      </c>
      <c r="F30" s="229">
        <v>22.4</v>
      </c>
      <c r="G30" s="230">
        <v>2</v>
      </c>
      <c r="H30" s="134">
        <v>15.85</v>
      </c>
      <c r="I30" s="138" t="s">
        <v>1448</v>
      </c>
      <c r="J30" s="135">
        <v>15.98</v>
      </c>
      <c r="K30" s="122"/>
      <c r="IJ30"/>
      <c r="IK30"/>
      <c r="IL30"/>
      <c r="IM30"/>
      <c r="IN30"/>
      <c r="IO30"/>
      <c r="IP30"/>
      <c r="IQ30"/>
      <c r="IR30"/>
      <c r="IS30"/>
    </row>
    <row r="31" spans="1:253" s="118" customFormat="1" ht="12.75" customHeight="1">
      <c r="A31" s="242">
        <v>89</v>
      </c>
      <c r="B31" s="243">
        <v>5</v>
      </c>
      <c r="C31" s="224" t="s">
        <v>1443</v>
      </c>
      <c r="D31" s="227" t="s">
        <v>1441</v>
      </c>
      <c r="E31" s="228">
        <v>1.51</v>
      </c>
      <c r="F31" s="229">
        <v>142.80000000000001</v>
      </c>
      <c r="G31" s="230">
        <v>14</v>
      </c>
      <c r="H31" s="134">
        <v>10.57</v>
      </c>
      <c r="I31" s="137" t="s">
        <v>1442</v>
      </c>
      <c r="J31" s="135">
        <v>10.36</v>
      </c>
      <c r="K31" s="122"/>
      <c r="IJ31"/>
      <c r="IK31"/>
      <c r="IL31"/>
      <c r="IM31"/>
      <c r="IN31"/>
      <c r="IO31"/>
      <c r="IP31"/>
      <c r="IQ31"/>
      <c r="IR31"/>
      <c r="IS31"/>
    </row>
    <row r="32" spans="1:253" s="118" customFormat="1" ht="12.75" customHeight="1">
      <c r="A32" s="242">
        <v>89</v>
      </c>
      <c r="B32" s="243">
        <v>6</v>
      </c>
      <c r="C32" s="224" t="s">
        <v>1443</v>
      </c>
      <c r="D32" s="227" t="s">
        <v>1447</v>
      </c>
      <c r="E32" s="228">
        <v>1.036</v>
      </c>
      <c r="F32" s="229">
        <v>85.2</v>
      </c>
      <c r="G32" s="230">
        <v>8</v>
      </c>
      <c r="H32" s="134">
        <v>12.16</v>
      </c>
      <c r="I32" s="138" t="s">
        <v>1448</v>
      </c>
      <c r="J32" s="135">
        <v>12.28</v>
      </c>
      <c r="K32" s="122"/>
      <c r="IJ32"/>
      <c r="IK32"/>
      <c r="IL32"/>
      <c r="IM32"/>
      <c r="IN32"/>
      <c r="IO32"/>
      <c r="IP32"/>
      <c r="IQ32"/>
      <c r="IR32"/>
      <c r="IS32"/>
    </row>
    <row r="33" spans="1:253" s="118" customFormat="1" ht="12.75" customHeight="1">
      <c r="A33" s="242">
        <v>89</v>
      </c>
      <c r="B33" s="243">
        <v>6</v>
      </c>
      <c r="C33" s="224" t="s">
        <v>1443</v>
      </c>
      <c r="D33" s="227" t="s">
        <v>1454</v>
      </c>
      <c r="E33" s="228">
        <v>0.52600000000000002</v>
      </c>
      <c r="F33" s="229">
        <v>42.4</v>
      </c>
      <c r="G33" s="230">
        <v>4</v>
      </c>
      <c r="H33" s="134">
        <v>12.41</v>
      </c>
      <c r="I33" s="137" t="s">
        <v>1442</v>
      </c>
      <c r="J33" s="135">
        <v>12.28</v>
      </c>
      <c r="K33" s="122"/>
      <c r="IJ33"/>
      <c r="IK33"/>
      <c r="IL33"/>
      <c r="IM33"/>
      <c r="IN33"/>
      <c r="IO33"/>
      <c r="IP33"/>
      <c r="IQ33"/>
      <c r="IR33"/>
      <c r="IS33"/>
    </row>
    <row r="34" spans="1:253" s="118" customFormat="1" ht="12.75" customHeight="1">
      <c r="A34" s="242">
        <v>89</v>
      </c>
      <c r="B34" s="243">
        <v>8</v>
      </c>
      <c r="C34" s="224" t="s">
        <v>1443</v>
      </c>
      <c r="D34" s="227" t="s">
        <v>1447</v>
      </c>
      <c r="E34" s="228">
        <v>0.16400000000000001</v>
      </c>
      <c r="F34" s="229">
        <v>10.3</v>
      </c>
      <c r="G34" s="230">
        <v>1</v>
      </c>
      <c r="H34" s="134">
        <v>15.92</v>
      </c>
      <c r="I34" s="138" t="s">
        <v>1448</v>
      </c>
      <c r="J34" s="135">
        <v>15.98</v>
      </c>
      <c r="K34" s="122"/>
      <c r="IJ34"/>
      <c r="IK34"/>
      <c r="IL34"/>
      <c r="IM34"/>
      <c r="IN34"/>
      <c r="IO34"/>
      <c r="IP34"/>
      <c r="IQ34"/>
      <c r="IR34"/>
      <c r="IS34"/>
    </row>
    <row r="35" spans="1:253" s="118" customFormat="1" ht="12.75" customHeight="1">
      <c r="A35" s="242">
        <v>89</v>
      </c>
      <c r="B35" s="243">
        <v>8</v>
      </c>
      <c r="C35" s="224" t="s">
        <v>1443</v>
      </c>
      <c r="D35" s="227" t="s">
        <v>1441</v>
      </c>
      <c r="E35" s="228">
        <v>1.3320000000000001</v>
      </c>
      <c r="F35" s="229">
        <v>82.4</v>
      </c>
      <c r="G35" s="230">
        <v>8</v>
      </c>
      <c r="H35" s="134">
        <v>16.170000000000002</v>
      </c>
      <c r="I35" s="137" t="s">
        <v>1442</v>
      </c>
      <c r="J35" s="135">
        <v>15.98</v>
      </c>
      <c r="K35" s="122"/>
      <c r="IJ35"/>
      <c r="IK35"/>
      <c r="IL35"/>
      <c r="IM35"/>
      <c r="IN35"/>
      <c r="IO35"/>
      <c r="IP35"/>
      <c r="IQ35"/>
      <c r="IR35"/>
      <c r="IS35"/>
    </row>
    <row r="36" spans="1:253" s="118" customFormat="1" ht="12.75" customHeight="1">
      <c r="A36" s="242">
        <v>89</v>
      </c>
      <c r="B36" s="243">
        <v>10</v>
      </c>
      <c r="C36" s="224" t="s">
        <v>1443</v>
      </c>
      <c r="D36" s="227" t="s">
        <v>1441</v>
      </c>
      <c r="E36" s="228">
        <v>0.20499999999999999</v>
      </c>
      <c r="F36" s="229">
        <v>10.97</v>
      </c>
      <c r="G36" s="230">
        <v>1</v>
      </c>
      <c r="H36" s="134">
        <v>18.690000000000001</v>
      </c>
      <c r="I36" s="219" t="s">
        <v>1448</v>
      </c>
      <c r="J36" s="135">
        <v>19.48</v>
      </c>
      <c r="K36" s="122"/>
      <c r="IJ36"/>
      <c r="IK36"/>
      <c r="IL36"/>
      <c r="IM36"/>
      <c r="IN36"/>
      <c r="IO36"/>
      <c r="IP36"/>
      <c r="IQ36"/>
      <c r="IR36"/>
      <c r="IS36"/>
    </row>
    <row r="37" spans="1:253" s="118" customFormat="1" ht="12.75" customHeight="1">
      <c r="A37" s="242">
        <v>89</v>
      </c>
      <c r="B37" s="243">
        <v>8</v>
      </c>
      <c r="C37" s="224" t="s">
        <v>1443</v>
      </c>
      <c r="D37" s="227" t="s">
        <v>1447</v>
      </c>
      <c r="E37" s="228">
        <v>0.13</v>
      </c>
      <c r="F37" s="229">
        <v>8.3800000000000008</v>
      </c>
      <c r="G37" s="230">
        <v>1</v>
      </c>
      <c r="H37" s="134">
        <v>15.51</v>
      </c>
      <c r="I37" s="219" t="s">
        <v>1448</v>
      </c>
      <c r="J37" s="135">
        <v>15.98</v>
      </c>
      <c r="K37" s="122"/>
      <c r="IJ37"/>
      <c r="IK37"/>
      <c r="IL37"/>
      <c r="IM37"/>
      <c r="IN37"/>
      <c r="IO37"/>
      <c r="IP37"/>
      <c r="IQ37"/>
      <c r="IR37"/>
      <c r="IS37"/>
    </row>
    <row r="38" spans="1:253" s="118" customFormat="1" ht="12.75" customHeight="1">
      <c r="A38" s="242">
        <v>89</v>
      </c>
      <c r="B38" s="243">
        <v>8</v>
      </c>
      <c r="C38" s="224" t="s">
        <v>1443</v>
      </c>
      <c r="D38" s="227" t="s">
        <v>1447</v>
      </c>
      <c r="E38" s="228">
        <v>1.3859999999999999</v>
      </c>
      <c r="F38" s="229">
        <v>81</v>
      </c>
      <c r="G38" s="230">
        <v>8</v>
      </c>
      <c r="H38" s="134">
        <v>17.11</v>
      </c>
      <c r="I38" s="137" t="s">
        <v>1442</v>
      </c>
      <c r="J38" s="135">
        <v>15.98</v>
      </c>
      <c r="K38" s="122"/>
      <c r="IJ38"/>
      <c r="IK38"/>
      <c r="IL38"/>
      <c r="IM38"/>
      <c r="IN38"/>
      <c r="IO38"/>
      <c r="IP38"/>
      <c r="IQ38"/>
      <c r="IR38"/>
      <c r="IS38"/>
    </row>
    <row r="39" spans="1:253" s="118" customFormat="1" ht="12.75" customHeight="1">
      <c r="A39" s="242">
        <v>89</v>
      </c>
      <c r="B39" s="243">
        <v>6</v>
      </c>
      <c r="C39" s="224" t="s">
        <v>1443</v>
      </c>
      <c r="D39" s="227" t="s">
        <v>1447</v>
      </c>
      <c r="E39" s="228">
        <v>0.13200000000000001</v>
      </c>
      <c r="F39" s="229">
        <v>10.46</v>
      </c>
      <c r="G39" s="230">
        <v>1</v>
      </c>
      <c r="H39" s="134">
        <v>12.62</v>
      </c>
      <c r="I39" s="137" t="s">
        <v>1442</v>
      </c>
      <c r="J39" s="135">
        <v>12.28</v>
      </c>
      <c r="K39" s="122"/>
      <c r="IJ39"/>
      <c r="IK39"/>
      <c r="IL39"/>
      <c r="IM39"/>
      <c r="IN39"/>
      <c r="IO39"/>
      <c r="IP39"/>
      <c r="IQ39"/>
      <c r="IR39"/>
      <c r="IS39"/>
    </row>
    <row r="40" spans="1:253" s="118" customFormat="1" ht="12.75" customHeight="1">
      <c r="A40" s="242">
        <v>89</v>
      </c>
      <c r="B40" s="243">
        <v>6</v>
      </c>
      <c r="C40" s="224" t="s">
        <v>1443</v>
      </c>
      <c r="D40" s="227" t="s">
        <v>1441</v>
      </c>
      <c r="E40" s="228">
        <v>0.14199999999999999</v>
      </c>
      <c r="F40" s="229">
        <v>11.7</v>
      </c>
      <c r="G40" s="230">
        <v>1</v>
      </c>
      <c r="H40" s="134">
        <v>12.14</v>
      </c>
      <c r="I40" s="219" t="s">
        <v>1448</v>
      </c>
      <c r="J40" s="135">
        <v>12.28</v>
      </c>
      <c r="K40" s="122"/>
      <c r="IJ40"/>
      <c r="IK40"/>
      <c r="IL40"/>
      <c r="IM40"/>
      <c r="IN40"/>
      <c r="IO40"/>
      <c r="IP40"/>
      <c r="IQ40"/>
      <c r="IR40"/>
      <c r="IS40"/>
    </row>
    <row r="41" spans="1:253" s="118" customFormat="1" ht="12.75" customHeight="1">
      <c r="A41" s="242">
        <v>89</v>
      </c>
      <c r="B41" s="243">
        <v>6</v>
      </c>
      <c r="C41" s="224" t="s">
        <v>1443</v>
      </c>
      <c r="D41" s="227" t="s">
        <v>1441</v>
      </c>
      <c r="E41" s="228">
        <v>0.13500000000000001</v>
      </c>
      <c r="F41" s="229">
        <v>10.9</v>
      </c>
      <c r="G41" s="230">
        <v>1</v>
      </c>
      <c r="H41" s="134">
        <v>12.39</v>
      </c>
      <c r="I41" s="137" t="s">
        <v>1442</v>
      </c>
      <c r="J41" s="135">
        <v>12.28</v>
      </c>
      <c r="K41" s="122"/>
      <c r="IJ41"/>
      <c r="IK41"/>
      <c r="IL41"/>
      <c r="IM41"/>
      <c r="IN41"/>
      <c r="IO41"/>
      <c r="IP41"/>
      <c r="IQ41"/>
      <c r="IR41"/>
      <c r="IS41"/>
    </row>
    <row r="42" spans="1:253" s="118" customFormat="1" ht="12.75" customHeight="1">
      <c r="A42" s="242">
        <v>89</v>
      </c>
      <c r="B42" s="243">
        <v>6</v>
      </c>
      <c r="C42" s="224" t="s">
        <v>1443</v>
      </c>
      <c r="D42" s="227" t="s">
        <v>1441</v>
      </c>
      <c r="E42" s="228">
        <v>0.13200000000000001</v>
      </c>
      <c r="F42" s="229">
        <v>10.92</v>
      </c>
      <c r="G42" s="230">
        <v>1</v>
      </c>
      <c r="H42" s="134">
        <v>12.09</v>
      </c>
      <c r="I42" s="219" t="s">
        <v>1448</v>
      </c>
      <c r="J42" s="135">
        <v>12.28</v>
      </c>
      <c r="K42" s="122"/>
      <c r="IJ42"/>
      <c r="IK42"/>
      <c r="IL42"/>
      <c r="IM42"/>
      <c r="IN42"/>
      <c r="IO42"/>
      <c r="IP42"/>
      <c r="IQ42"/>
      <c r="IR42"/>
      <c r="IS42"/>
    </row>
    <row r="43" spans="1:253" s="118" customFormat="1" ht="12.75" customHeight="1">
      <c r="A43" s="242">
        <v>89</v>
      </c>
      <c r="B43" s="243">
        <v>5</v>
      </c>
      <c r="C43" s="224" t="s">
        <v>1443</v>
      </c>
      <c r="D43" s="227" t="s">
        <v>1441</v>
      </c>
      <c r="E43" s="228">
        <v>0.43</v>
      </c>
      <c r="F43" s="229">
        <v>44</v>
      </c>
      <c r="G43" s="230">
        <v>4</v>
      </c>
      <c r="H43" s="134">
        <v>9.77</v>
      </c>
      <c r="I43" s="219" t="s">
        <v>1448</v>
      </c>
      <c r="J43" s="135">
        <v>10.36</v>
      </c>
      <c r="K43" s="122"/>
      <c r="IJ43"/>
      <c r="IK43"/>
      <c r="IL43"/>
      <c r="IM43"/>
      <c r="IN43"/>
      <c r="IO43"/>
      <c r="IP43"/>
      <c r="IQ43"/>
      <c r="IR43"/>
      <c r="IS43"/>
    </row>
    <row r="44" spans="1:253" s="118" customFormat="1" ht="12.75" customHeight="1">
      <c r="A44" s="242">
        <v>89</v>
      </c>
      <c r="B44" s="243">
        <v>10</v>
      </c>
      <c r="C44" s="224" t="s">
        <v>1449</v>
      </c>
      <c r="D44" s="227" t="s">
        <v>1454</v>
      </c>
      <c r="E44" s="228">
        <v>1.079</v>
      </c>
      <c r="F44" s="229">
        <v>59.1</v>
      </c>
      <c r="G44" s="230">
        <v>6</v>
      </c>
      <c r="H44" s="134">
        <v>18.260000000000002</v>
      </c>
      <c r="I44" s="219" t="s">
        <v>1448</v>
      </c>
      <c r="J44" s="135">
        <v>19.48</v>
      </c>
      <c r="K44" s="122"/>
      <c r="IJ44"/>
      <c r="IK44"/>
      <c r="IL44"/>
      <c r="IM44"/>
      <c r="IN44"/>
      <c r="IO44"/>
      <c r="IP44"/>
      <c r="IQ44"/>
      <c r="IR44"/>
      <c r="IS44"/>
    </row>
    <row r="45" spans="1:253" s="118" customFormat="1" ht="12.75" customHeight="1">
      <c r="A45" s="242">
        <v>108</v>
      </c>
      <c r="B45" s="243">
        <v>8</v>
      </c>
      <c r="C45" s="224" t="s">
        <v>1443</v>
      </c>
      <c r="D45" s="227" t="s">
        <v>1455</v>
      </c>
      <c r="E45" s="228">
        <v>0.161</v>
      </c>
      <c r="F45" s="229">
        <v>8.18</v>
      </c>
      <c r="G45" s="230">
        <v>1</v>
      </c>
      <c r="H45" s="134">
        <v>19.489999999999998</v>
      </c>
      <c r="I45" s="136" t="s">
        <v>1448</v>
      </c>
      <c r="J45" s="135">
        <v>19.73</v>
      </c>
      <c r="K45" s="122"/>
      <c r="IJ45"/>
      <c r="IK45"/>
      <c r="IL45"/>
      <c r="IM45"/>
      <c r="IN45"/>
      <c r="IO45"/>
      <c r="IP45"/>
      <c r="IQ45"/>
      <c r="IR45"/>
      <c r="IS45"/>
    </row>
    <row r="46" spans="1:253" s="118" customFormat="1" ht="12.75" customHeight="1">
      <c r="A46" s="242">
        <v>108</v>
      </c>
      <c r="B46" s="243">
        <v>5</v>
      </c>
      <c r="C46" s="224" t="s">
        <v>1449</v>
      </c>
      <c r="D46" s="227" t="s">
        <v>1441</v>
      </c>
      <c r="E46" s="228">
        <v>0.129</v>
      </c>
      <c r="F46" s="229">
        <v>9.9</v>
      </c>
      <c r="G46" s="230">
        <v>2</v>
      </c>
      <c r="H46" s="134">
        <v>13.01</v>
      </c>
      <c r="I46" s="133" t="s">
        <v>1442</v>
      </c>
      <c r="J46" s="135">
        <v>12.7</v>
      </c>
      <c r="K46" s="122"/>
      <c r="IJ46"/>
      <c r="IK46"/>
      <c r="IL46"/>
      <c r="IM46"/>
      <c r="IN46"/>
      <c r="IO46"/>
      <c r="IP46"/>
      <c r="IQ46"/>
      <c r="IR46"/>
      <c r="IS46"/>
    </row>
    <row r="47" spans="1:253" s="118" customFormat="1" ht="12.75" customHeight="1">
      <c r="A47" s="240">
        <v>108</v>
      </c>
      <c r="B47" s="241">
        <v>14</v>
      </c>
      <c r="C47" s="224" t="s">
        <v>1449</v>
      </c>
      <c r="D47" s="166" t="s">
        <v>1447</v>
      </c>
      <c r="E47" s="225">
        <v>0.22</v>
      </c>
      <c r="F47" s="226">
        <v>6.3</v>
      </c>
      <c r="G47" s="224">
        <v>1</v>
      </c>
      <c r="H47" s="129">
        <v>34.92</v>
      </c>
      <c r="I47" s="119" t="s">
        <v>1442</v>
      </c>
      <c r="J47" s="121">
        <v>32.450000000000003</v>
      </c>
      <c r="K47" s="122"/>
      <c r="IJ47"/>
      <c r="IK47"/>
      <c r="IL47"/>
      <c r="IM47"/>
      <c r="IN47"/>
      <c r="IO47"/>
      <c r="IP47"/>
      <c r="IQ47"/>
      <c r="IR47"/>
      <c r="IS47"/>
    </row>
    <row r="48" spans="1:253" s="118" customFormat="1" ht="12.75" customHeight="1">
      <c r="A48" s="240">
        <v>114</v>
      </c>
      <c r="B48" s="241">
        <v>10</v>
      </c>
      <c r="C48" s="224" t="s">
        <v>1443</v>
      </c>
      <c r="D48" s="224" t="s">
        <v>1441</v>
      </c>
      <c r="E48" s="225">
        <v>4.7E-2</v>
      </c>
      <c r="F48" s="226">
        <v>1.85</v>
      </c>
      <c r="G48" s="224">
        <v>1</v>
      </c>
      <c r="H48" s="129"/>
      <c r="I48" s="130" t="s">
        <v>1448</v>
      </c>
      <c r="J48" s="121">
        <v>25.65</v>
      </c>
      <c r="K48" s="122"/>
      <c r="IJ48"/>
      <c r="IK48"/>
      <c r="IL48"/>
      <c r="IM48"/>
      <c r="IN48"/>
      <c r="IO48"/>
      <c r="IP48"/>
      <c r="IQ48"/>
      <c r="IR48"/>
      <c r="IS48"/>
    </row>
    <row r="49" spans="1:253" s="118" customFormat="1" ht="12.75" customHeight="1">
      <c r="A49" s="240">
        <v>114</v>
      </c>
      <c r="B49" s="241">
        <v>12</v>
      </c>
      <c r="C49" s="224" t="s">
        <v>1449</v>
      </c>
      <c r="D49" s="166" t="s">
        <v>1454</v>
      </c>
      <c r="E49" s="225">
        <v>2.0350000000000001</v>
      </c>
      <c r="F49" s="226">
        <v>67.400000000000006</v>
      </c>
      <c r="G49" s="224">
        <v>6</v>
      </c>
      <c r="H49" s="129">
        <v>30.18</v>
      </c>
      <c r="I49" s="119" t="s">
        <v>1442</v>
      </c>
      <c r="J49" s="121">
        <v>30.18</v>
      </c>
      <c r="K49" s="122"/>
      <c r="IJ49"/>
      <c r="IK49"/>
      <c r="IL49"/>
      <c r="IM49"/>
      <c r="IN49"/>
      <c r="IO49"/>
      <c r="IP49"/>
      <c r="IQ49"/>
      <c r="IR49"/>
      <c r="IS49"/>
    </row>
    <row r="50" spans="1:253" s="118" customFormat="1" ht="12.75" customHeight="1">
      <c r="A50" s="240">
        <v>114</v>
      </c>
      <c r="B50" s="241">
        <v>5</v>
      </c>
      <c r="C50" s="224" t="s">
        <v>1449</v>
      </c>
      <c r="D50" s="166" t="s">
        <v>1441</v>
      </c>
      <c r="E50" s="225">
        <v>0.13200000000000001</v>
      </c>
      <c r="F50" s="226">
        <v>9.35</v>
      </c>
      <c r="G50" s="224">
        <v>1</v>
      </c>
      <c r="H50" s="129">
        <v>14.12</v>
      </c>
      <c r="I50" s="119" t="s">
        <v>1442</v>
      </c>
      <c r="J50" s="121">
        <v>13.44</v>
      </c>
      <c r="K50" s="122"/>
      <c r="IJ50"/>
      <c r="IK50"/>
      <c r="IL50"/>
      <c r="IM50"/>
      <c r="IN50"/>
      <c r="IO50"/>
      <c r="IP50"/>
      <c r="IQ50"/>
      <c r="IR50"/>
      <c r="IS50"/>
    </row>
    <row r="51" spans="1:253" s="118" customFormat="1" ht="12.75" customHeight="1">
      <c r="A51" s="240">
        <v>114</v>
      </c>
      <c r="B51" s="241">
        <v>10</v>
      </c>
      <c r="C51" s="224" t="s">
        <v>1449</v>
      </c>
      <c r="D51" s="166" t="s">
        <v>1456</v>
      </c>
      <c r="E51" s="225">
        <v>0.187</v>
      </c>
      <c r="F51" s="226">
        <v>6.58</v>
      </c>
      <c r="G51" s="224">
        <v>1</v>
      </c>
      <c r="H51" s="217">
        <v>28.36</v>
      </c>
      <c r="I51" s="140" t="s">
        <v>1442</v>
      </c>
      <c r="J51" s="222">
        <v>25.65</v>
      </c>
      <c r="K51" s="214"/>
      <c r="IJ51"/>
      <c r="IK51"/>
      <c r="IL51"/>
      <c r="IM51"/>
      <c r="IN51"/>
      <c r="IO51"/>
      <c r="IP51"/>
      <c r="IQ51"/>
      <c r="IR51"/>
      <c r="IS51"/>
    </row>
    <row r="52" spans="1:253" s="118" customFormat="1" ht="12.75" customHeight="1">
      <c r="A52" s="240">
        <v>114</v>
      </c>
      <c r="B52" s="241">
        <v>5</v>
      </c>
      <c r="C52" s="224" t="s">
        <v>1443</v>
      </c>
      <c r="D52" s="166" t="s">
        <v>1441</v>
      </c>
      <c r="E52" s="225">
        <v>0.72799999999999998</v>
      </c>
      <c r="F52" s="226">
        <v>52</v>
      </c>
      <c r="G52" s="224">
        <v>5</v>
      </c>
      <c r="H52" s="129">
        <v>13.99</v>
      </c>
      <c r="I52" s="140" t="s">
        <v>1442</v>
      </c>
      <c r="J52" s="121">
        <v>13.44</v>
      </c>
      <c r="K52" s="122"/>
      <c r="IJ52"/>
      <c r="IK52"/>
      <c r="IL52"/>
      <c r="IM52"/>
      <c r="IN52"/>
      <c r="IO52"/>
      <c r="IP52"/>
      <c r="IQ52"/>
      <c r="IR52"/>
      <c r="IS52"/>
    </row>
    <row r="53" spans="1:253" s="118" customFormat="1" ht="12.75" customHeight="1">
      <c r="A53" s="240">
        <v>114</v>
      </c>
      <c r="B53" s="241">
        <v>5</v>
      </c>
      <c r="C53" s="224" t="s">
        <v>1443</v>
      </c>
      <c r="D53" s="166" t="s">
        <v>1441</v>
      </c>
      <c r="E53" s="225">
        <v>1.3580000000000001</v>
      </c>
      <c r="F53" s="226">
        <v>96</v>
      </c>
      <c r="G53" s="224">
        <v>10</v>
      </c>
      <c r="H53" s="129">
        <v>14.15</v>
      </c>
      <c r="I53" s="140" t="s">
        <v>1442</v>
      </c>
      <c r="J53" s="121">
        <v>13.44</v>
      </c>
      <c r="K53" s="122"/>
      <c r="IJ53"/>
      <c r="IK53"/>
      <c r="IL53"/>
      <c r="IM53"/>
      <c r="IN53"/>
      <c r="IO53"/>
      <c r="IP53"/>
      <c r="IQ53"/>
      <c r="IR53"/>
      <c r="IS53"/>
    </row>
    <row r="54" spans="1:253" s="118" customFormat="1" ht="12.75" customHeight="1">
      <c r="A54" s="240">
        <v>114</v>
      </c>
      <c r="B54" s="241">
        <v>10</v>
      </c>
      <c r="C54" s="224" t="s">
        <v>1443</v>
      </c>
      <c r="D54" s="166" t="s">
        <v>1441</v>
      </c>
      <c r="E54" s="225">
        <v>2.5339999999999998</v>
      </c>
      <c r="F54" s="226">
        <v>95</v>
      </c>
      <c r="G54" s="224">
        <v>10</v>
      </c>
      <c r="H54" s="129">
        <v>26.67</v>
      </c>
      <c r="I54" s="140" t="s">
        <v>1442</v>
      </c>
      <c r="J54" s="121">
        <v>25.65</v>
      </c>
      <c r="K54" s="122"/>
      <c r="IJ54"/>
      <c r="IK54"/>
      <c r="IL54"/>
      <c r="IM54"/>
      <c r="IN54"/>
      <c r="IO54"/>
      <c r="IP54"/>
      <c r="IQ54"/>
      <c r="IR54"/>
      <c r="IS54"/>
    </row>
    <row r="55" spans="1:253" s="118" customFormat="1" ht="12.75" customHeight="1">
      <c r="A55" s="240">
        <v>114</v>
      </c>
      <c r="B55" s="241">
        <v>10</v>
      </c>
      <c r="C55" s="224" t="s">
        <v>1457</v>
      </c>
      <c r="D55" s="166" t="s">
        <v>1441</v>
      </c>
      <c r="E55" s="225">
        <v>0.18</v>
      </c>
      <c r="F55" s="226">
        <v>7.12</v>
      </c>
      <c r="G55" s="224">
        <v>1</v>
      </c>
      <c r="H55" s="129">
        <v>25.28</v>
      </c>
      <c r="I55" s="141" t="s">
        <v>1448</v>
      </c>
      <c r="J55" s="121">
        <v>25.65</v>
      </c>
      <c r="K55" s="122"/>
      <c r="IJ55"/>
      <c r="IK55"/>
      <c r="IL55"/>
      <c r="IM55"/>
      <c r="IN55"/>
      <c r="IO55"/>
      <c r="IP55"/>
      <c r="IQ55"/>
      <c r="IR55"/>
      <c r="IS55"/>
    </row>
    <row r="56" spans="1:253" s="118" customFormat="1" ht="12.75" customHeight="1">
      <c r="A56" s="240">
        <v>114</v>
      </c>
      <c r="B56" s="241">
        <v>8</v>
      </c>
      <c r="C56" s="224" t="s">
        <v>1443</v>
      </c>
      <c r="D56" s="166" t="s">
        <v>1447</v>
      </c>
      <c r="E56" s="225">
        <v>0.24399999999999999</v>
      </c>
      <c r="F56" s="226">
        <v>11.49</v>
      </c>
      <c r="G56" s="224">
        <v>1</v>
      </c>
      <c r="H56" s="129">
        <v>21.24</v>
      </c>
      <c r="I56" s="140" t="s">
        <v>1442</v>
      </c>
      <c r="J56" s="121">
        <v>20.91</v>
      </c>
      <c r="K56" s="122"/>
      <c r="IJ56"/>
      <c r="IK56"/>
      <c r="IL56"/>
      <c r="IM56"/>
      <c r="IN56"/>
      <c r="IO56"/>
      <c r="IP56"/>
      <c r="IQ56"/>
      <c r="IR56"/>
      <c r="IS56"/>
    </row>
    <row r="57" spans="1:253" s="118" customFormat="1" ht="12.75" customHeight="1">
      <c r="A57" s="240">
        <v>114</v>
      </c>
      <c r="B57" s="241">
        <v>8</v>
      </c>
      <c r="C57" s="224" t="s">
        <v>1443</v>
      </c>
      <c r="D57" s="166" t="s">
        <v>1447</v>
      </c>
      <c r="E57" s="225">
        <v>0.216</v>
      </c>
      <c r="F57" s="226">
        <v>9.6</v>
      </c>
      <c r="G57" s="224">
        <v>1</v>
      </c>
      <c r="H57" s="129">
        <v>22.5</v>
      </c>
      <c r="I57" s="140" t="s">
        <v>1442</v>
      </c>
      <c r="J57" s="121">
        <v>20.91</v>
      </c>
      <c r="K57" s="122"/>
      <c r="IJ57"/>
      <c r="IK57"/>
      <c r="IL57"/>
      <c r="IM57"/>
      <c r="IN57"/>
      <c r="IO57"/>
      <c r="IP57"/>
      <c r="IQ57"/>
      <c r="IR57"/>
      <c r="IS57"/>
    </row>
    <row r="58" spans="1:253" s="118" customFormat="1" ht="12.75" customHeight="1">
      <c r="A58" s="240">
        <v>114</v>
      </c>
      <c r="B58" s="241">
        <v>6</v>
      </c>
      <c r="C58" s="224" t="s">
        <v>1443</v>
      </c>
      <c r="D58" s="166" t="s">
        <v>1441</v>
      </c>
      <c r="E58" s="225">
        <v>1.53</v>
      </c>
      <c r="F58" s="226">
        <v>98</v>
      </c>
      <c r="G58" s="224">
        <v>10</v>
      </c>
      <c r="H58" s="129">
        <v>15.61</v>
      </c>
      <c r="I58" s="141" t="s">
        <v>1448</v>
      </c>
      <c r="J58" s="121">
        <v>15.98</v>
      </c>
      <c r="K58" s="122"/>
      <c r="IJ58"/>
      <c r="IK58"/>
      <c r="IL58"/>
      <c r="IM58"/>
      <c r="IN58"/>
      <c r="IO58"/>
      <c r="IP58"/>
      <c r="IQ58"/>
      <c r="IR58"/>
      <c r="IS58"/>
    </row>
    <row r="59" spans="1:253" s="118" customFormat="1" ht="12.75" customHeight="1">
      <c r="A59" s="240">
        <v>114</v>
      </c>
      <c r="B59" s="241">
        <v>6</v>
      </c>
      <c r="C59" s="224" t="s">
        <v>1443</v>
      </c>
      <c r="D59" s="166" t="s">
        <v>1447</v>
      </c>
      <c r="E59" s="225">
        <v>0.64</v>
      </c>
      <c r="F59" s="226">
        <v>42</v>
      </c>
      <c r="G59" s="224">
        <v>4</v>
      </c>
      <c r="H59" s="129">
        <v>15.24</v>
      </c>
      <c r="I59" s="141" t="s">
        <v>1448</v>
      </c>
      <c r="J59" s="121">
        <v>15.98</v>
      </c>
      <c r="K59" s="122"/>
      <c r="IJ59"/>
      <c r="IK59"/>
      <c r="IL59"/>
      <c r="IM59"/>
      <c r="IN59"/>
      <c r="IO59"/>
      <c r="IP59"/>
      <c r="IQ59"/>
      <c r="IR59"/>
      <c r="IS59"/>
    </row>
    <row r="60" spans="1:253" s="118" customFormat="1" ht="12.75" customHeight="1">
      <c r="A60" s="240">
        <v>114</v>
      </c>
      <c r="B60" s="241">
        <v>6</v>
      </c>
      <c r="C60" s="224" t="s">
        <v>1443</v>
      </c>
      <c r="D60" s="166" t="s">
        <v>1447</v>
      </c>
      <c r="E60" s="225">
        <v>0.128</v>
      </c>
      <c r="F60" s="226">
        <v>8</v>
      </c>
      <c r="G60" s="224">
        <v>1</v>
      </c>
      <c r="H60" s="129"/>
      <c r="I60" s="140" t="s">
        <v>1448</v>
      </c>
      <c r="J60" s="121">
        <v>15.98</v>
      </c>
      <c r="K60" s="122"/>
      <c r="IJ60"/>
      <c r="IK60"/>
      <c r="IL60"/>
      <c r="IM60"/>
      <c r="IN60"/>
      <c r="IO60"/>
      <c r="IP60"/>
      <c r="IQ60"/>
      <c r="IR60"/>
      <c r="IS60"/>
    </row>
    <row r="61" spans="1:253" s="118" customFormat="1" ht="12.75" customHeight="1">
      <c r="A61" s="240">
        <v>114</v>
      </c>
      <c r="B61" s="241">
        <v>5</v>
      </c>
      <c r="C61" s="224" t="s">
        <v>1443</v>
      </c>
      <c r="D61" s="166" t="s">
        <v>1447</v>
      </c>
      <c r="E61" s="225">
        <v>0.30399999999999999</v>
      </c>
      <c r="F61" s="226">
        <v>20.75</v>
      </c>
      <c r="G61" s="224">
        <v>2</v>
      </c>
      <c r="H61" s="129">
        <v>14.65</v>
      </c>
      <c r="I61" s="140" t="s">
        <v>1442</v>
      </c>
      <c r="J61" s="121">
        <v>13.44</v>
      </c>
      <c r="K61" s="122"/>
      <c r="IJ61"/>
      <c r="IK61"/>
      <c r="IL61"/>
      <c r="IM61"/>
      <c r="IN61"/>
      <c r="IO61"/>
      <c r="IP61"/>
      <c r="IQ61"/>
      <c r="IR61"/>
      <c r="IS61"/>
    </row>
    <row r="62" spans="1:253" s="118" customFormat="1" ht="12.75" customHeight="1">
      <c r="A62" s="240">
        <v>114</v>
      </c>
      <c r="B62" s="241">
        <v>5</v>
      </c>
      <c r="C62" s="224" t="s">
        <v>1443</v>
      </c>
      <c r="D62" s="166" t="s">
        <v>1447</v>
      </c>
      <c r="E62" s="225">
        <v>0.1</v>
      </c>
      <c r="F62" s="226">
        <v>6.6</v>
      </c>
      <c r="G62" s="224">
        <v>1</v>
      </c>
      <c r="H62" s="129">
        <v>15.15</v>
      </c>
      <c r="I62" s="140" t="s">
        <v>1442</v>
      </c>
      <c r="J62" s="121">
        <v>13.44</v>
      </c>
      <c r="K62" s="122"/>
      <c r="IJ62"/>
      <c r="IK62"/>
      <c r="IL62"/>
      <c r="IM62"/>
      <c r="IN62"/>
      <c r="IO62"/>
      <c r="IP62"/>
      <c r="IQ62"/>
      <c r="IR62"/>
      <c r="IS62"/>
    </row>
    <row r="63" spans="1:253" s="118" customFormat="1" ht="12.75" customHeight="1">
      <c r="A63" s="240">
        <v>114</v>
      </c>
      <c r="B63" s="241">
        <v>6</v>
      </c>
      <c r="C63" s="224" t="s">
        <v>1443</v>
      </c>
      <c r="D63" s="166" t="s">
        <v>1447</v>
      </c>
      <c r="E63" s="225">
        <v>0.72</v>
      </c>
      <c r="F63" s="226">
        <v>47</v>
      </c>
      <c r="G63" s="224">
        <v>5</v>
      </c>
      <c r="H63" s="129">
        <v>15.32</v>
      </c>
      <c r="I63" s="141" t="s">
        <v>1448</v>
      </c>
      <c r="J63" s="121">
        <v>15.98</v>
      </c>
      <c r="K63" s="122"/>
      <c r="IJ63"/>
      <c r="IK63"/>
      <c r="IL63"/>
      <c r="IM63"/>
      <c r="IN63"/>
      <c r="IO63"/>
      <c r="IP63"/>
      <c r="IQ63"/>
      <c r="IR63"/>
      <c r="IS63"/>
    </row>
    <row r="64" spans="1:253" s="118" customFormat="1" ht="12.75" customHeight="1">
      <c r="A64" s="240">
        <v>133</v>
      </c>
      <c r="B64" s="241">
        <v>6</v>
      </c>
      <c r="C64" s="224" t="s">
        <v>1449</v>
      </c>
      <c r="D64" s="166" t="s">
        <v>1441</v>
      </c>
      <c r="E64" s="225">
        <v>0.112</v>
      </c>
      <c r="F64" s="226">
        <v>5</v>
      </c>
      <c r="G64" s="224">
        <v>1</v>
      </c>
      <c r="H64" s="217">
        <v>22.4</v>
      </c>
      <c r="I64" s="140" t="s">
        <v>1442</v>
      </c>
      <c r="J64" s="121">
        <v>18.79</v>
      </c>
      <c r="K64" s="122"/>
      <c r="IJ64"/>
      <c r="IK64"/>
      <c r="IL64"/>
      <c r="IM64"/>
      <c r="IN64"/>
      <c r="IO64"/>
      <c r="IP64"/>
      <c r="IQ64"/>
      <c r="IR64"/>
      <c r="IS64"/>
    </row>
    <row r="65" spans="1:253" s="118" customFormat="1" ht="12.75" customHeight="1">
      <c r="A65" s="240">
        <v>133</v>
      </c>
      <c r="B65" s="241">
        <v>8</v>
      </c>
      <c r="C65" s="224" t="s">
        <v>1449</v>
      </c>
      <c r="D65" s="166" t="s">
        <v>1458</v>
      </c>
      <c r="E65" s="225">
        <v>0.182</v>
      </c>
      <c r="F65" s="226">
        <v>7.2</v>
      </c>
      <c r="G65" s="224">
        <v>1</v>
      </c>
      <c r="H65" s="129">
        <v>25.24</v>
      </c>
      <c r="I65" s="140" t="s">
        <v>1442</v>
      </c>
      <c r="J65" s="121">
        <v>24.66</v>
      </c>
      <c r="K65" s="122"/>
      <c r="IJ65"/>
      <c r="IK65"/>
      <c r="IL65"/>
      <c r="IM65"/>
      <c r="IN65"/>
      <c r="IO65"/>
      <c r="IP65"/>
      <c r="IQ65"/>
      <c r="IR65"/>
      <c r="IS65"/>
    </row>
    <row r="66" spans="1:253" s="118" customFormat="1" ht="12.75" customHeight="1">
      <c r="A66" s="240">
        <v>133</v>
      </c>
      <c r="B66" s="241">
        <v>8</v>
      </c>
      <c r="C66" s="224" t="s">
        <v>1449</v>
      </c>
      <c r="D66" s="166" t="s">
        <v>1458</v>
      </c>
      <c r="E66" s="225">
        <v>0.377</v>
      </c>
      <c r="F66" s="226">
        <v>14.95</v>
      </c>
      <c r="G66" s="224">
        <v>2</v>
      </c>
      <c r="H66" s="129">
        <v>25.24</v>
      </c>
      <c r="I66" s="140" t="s">
        <v>1442</v>
      </c>
      <c r="J66" s="121">
        <v>24.66</v>
      </c>
      <c r="K66" s="122"/>
      <c r="IJ66"/>
      <c r="IK66"/>
      <c r="IL66"/>
      <c r="IM66"/>
      <c r="IN66"/>
      <c r="IO66"/>
      <c r="IP66"/>
      <c r="IQ66"/>
      <c r="IR66"/>
      <c r="IS66"/>
    </row>
    <row r="67" spans="1:253" s="118" customFormat="1" ht="12.75" customHeight="1">
      <c r="A67" s="240">
        <v>133</v>
      </c>
      <c r="B67" s="241">
        <v>10</v>
      </c>
      <c r="C67" s="224" t="s">
        <v>1449</v>
      </c>
      <c r="D67" s="166" t="s">
        <v>1459</v>
      </c>
      <c r="E67" s="225">
        <v>1.06</v>
      </c>
      <c r="F67" s="226">
        <v>34.58</v>
      </c>
      <c r="G67" s="224">
        <v>4</v>
      </c>
      <c r="H67" s="129">
        <v>30.65</v>
      </c>
      <c r="I67" s="140" t="s">
        <v>1442</v>
      </c>
      <c r="J67" s="121">
        <v>30.33</v>
      </c>
      <c r="K67" s="122"/>
      <c r="IJ67"/>
      <c r="IK67"/>
      <c r="IL67"/>
      <c r="IM67"/>
      <c r="IN67"/>
      <c r="IO67"/>
      <c r="IP67"/>
      <c r="IQ67"/>
      <c r="IR67"/>
      <c r="IS67"/>
    </row>
    <row r="68" spans="1:253" s="118" customFormat="1" ht="12.75" customHeight="1">
      <c r="A68" s="240">
        <v>146</v>
      </c>
      <c r="B68" s="241">
        <v>8</v>
      </c>
      <c r="C68" s="224" t="s">
        <v>1443</v>
      </c>
      <c r="D68" s="166" t="s">
        <v>1433</v>
      </c>
      <c r="E68" s="225">
        <v>0.30499999999999999</v>
      </c>
      <c r="F68" s="226">
        <v>10.9</v>
      </c>
      <c r="G68" s="224">
        <v>1</v>
      </c>
      <c r="H68" s="129">
        <v>27.98</v>
      </c>
      <c r="I68" s="140" t="s">
        <v>1442</v>
      </c>
      <c r="J68" s="121">
        <v>27.23</v>
      </c>
      <c r="K68" s="122"/>
      <c r="IJ68"/>
      <c r="IK68"/>
      <c r="IL68"/>
      <c r="IM68"/>
      <c r="IN68"/>
      <c r="IO68"/>
      <c r="IP68"/>
      <c r="IQ68"/>
      <c r="IR68"/>
      <c r="IS68"/>
    </row>
    <row r="69" spans="1:253" s="118" customFormat="1" ht="12.75" customHeight="1">
      <c r="A69" s="240">
        <v>159</v>
      </c>
      <c r="B69" s="241">
        <v>5</v>
      </c>
      <c r="C69" s="224" t="s">
        <v>1449</v>
      </c>
      <c r="D69" s="224" t="s">
        <v>1441</v>
      </c>
      <c r="E69" s="225">
        <v>0.21299999999999999</v>
      </c>
      <c r="F69" s="226">
        <v>11.2</v>
      </c>
      <c r="G69" s="224">
        <v>1</v>
      </c>
      <c r="H69" s="120">
        <v>19.04</v>
      </c>
      <c r="I69" s="119" t="s">
        <v>1442</v>
      </c>
      <c r="J69" s="121">
        <v>18.989999999999998</v>
      </c>
      <c r="K69" s="122"/>
      <c r="IJ69"/>
      <c r="IK69"/>
      <c r="IL69"/>
      <c r="IM69"/>
      <c r="IN69"/>
      <c r="IO69"/>
      <c r="IP69"/>
      <c r="IQ69"/>
      <c r="IR69"/>
      <c r="IS69"/>
    </row>
    <row r="70" spans="1:253" s="118" customFormat="1" ht="12.75" customHeight="1">
      <c r="A70" s="240">
        <v>159</v>
      </c>
      <c r="B70" s="241">
        <v>5</v>
      </c>
      <c r="C70" s="224" t="s">
        <v>1443</v>
      </c>
      <c r="D70" s="224" t="s">
        <v>1441</v>
      </c>
      <c r="E70" s="225">
        <v>2.4E-2</v>
      </c>
      <c r="F70" s="226">
        <v>1.28</v>
      </c>
      <c r="G70" s="224">
        <v>1</v>
      </c>
      <c r="H70" s="129"/>
      <c r="I70" s="132" t="s">
        <v>1448</v>
      </c>
      <c r="J70" s="121">
        <v>18.989999999999998</v>
      </c>
      <c r="K70" s="122"/>
      <c r="IJ70"/>
      <c r="IK70"/>
      <c r="IL70"/>
      <c r="IM70"/>
      <c r="IN70"/>
      <c r="IO70"/>
      <c r="IP70"/>
      <c r="IQ70"/>
      <c r="IR70"/>
      <c r="IS70"/>
    </row>
    <row r="71" spans="1:253" s="118" customFormat="1" ht="12.75" customHeight="1">
      <c r="A71" s="240">
        <v>159</v>
      </c>
      <c r="B71" s="241">
        <v>4.5</v>
      </c>
      <c r="C71" s="224" t="s">
        <v>1449</v>
      </c>
      <c r="D71" s="166" t="s">
        <v>1441</v>
      </c>
      <c r="E71" s="225">
        <v>0.52500000000000002</v>
      </c>
      <c r="F71" s="226">
        <v>30</v>
      </c>
      <c r="G71" s="224">
        <v>3</v>
      </c>
      <c r="H71" s="129">
        <v>17.5</v>
      </c>
      <c r="I71" s="119" t="s">
        <v>1442</v>
      </c>
      <c r="J71" s="121">
        <v>17.149999999999999</v>
      </c>
      <c r="K71" s="122"/>
      <c r="IJ71"/>
      <c r="IK71"/>
      <c r="IL71"/>
      <c r="IM71"/>
      <c r="IN71"/>
      <c r="IO71"/>
      <c r="IP71"/>
      <c r="IQ71"/>
      <c r="IR71"/>
      <c r="IS71"/>
    </row>
    <row r="72" spans="1:253" s="118" customFormat="1" ht="12.75" customHeight="1">
      <c r="A72" s="240">
        <v>159</v>
      </c>
      <c r="B72" s="241">
        <v>16</v>
      </c>
      <c r="C72" s="224" t="s">
        <v>1449</v>
      </c>
      <c r="D72" s="166" t="s">
        <v>1447</v>
      </c>
      <c r="E72" s="225">
        <v>2.89</v>
      </c>
      <c r="F72" s="226">
        <v>50.66</v>
      </c>
      <c r="G72" s="224">
        <v>9</v>
      </c>
      <c r="H72" s="129">
        <v>57.05</v>
      </c>
      <c r="I72" s="140" t="s">
        <v>1442</v>
      </c>
      <c r="J72" s="121">
        <v>56.42</v>
      </c>
      <c r="K72" s="122"/>
      <c r="IJ72"/>
      <c r="IK72"/>
      <c r="IL72"/>
      <c r="IM72"/>
      <c r="IN72"/>
      <c r="IO72"/>
      <c r="IP72"/>
      <c r="IQ72"/>
      <c r="IR72"/>
      <c r="IS72"/>
    </row>
    <row r="73" spans="1:253" s="118" customFormat="1" ht="12.75" customHeight="1">
      <c r="A73" s="239">
        <v>159</v>
      </c>
      <c r="B73" s="241">
        <v>7</v>
      </c>
      <c r="C73" s="224" t="s">
        <v>1449</v>
      </c>
      <c r="D73" s="166" t="s">
        <v>1447</v>
      </c>
      <c r="E73" s="225">
        <v>0.51600000000000001</v>
      </c>
      <c r="F73" s="226">
        <v>18.7</v>
      </c>
      <c r="G73" s="224">
        <v>2</v>
      </c>
      <c r="H73" s="129">
        <v>27.59</v>
      </c>
      <c r="I73" s="140" t="s">
        <v>1442</v>
      </c>
      <c r="J73" s="121">
        <v>26.24</v>
      </c>
      <c r="K73" s="122"/>
      <c r="IJ73"/>
      <c r="IK73"/>
      <c r="IL73"/>
      <c r="IM73"/>
      <c r="IN73"/>
      <c r="IO73"/>
      <c r="IP73"/>
      <c r="IQ73"/>
      <c r="IR73"/>
      <c r="IS73"/>
    </row>
    <row r="74" spans="1:253" s="118" customFormat="1" ht="12.75" customHeight="1">
      <c r="A74" s="239">
        <v>159</v>
      </c>
      <c r="B74" s="241">
        <v>5</v>
      </c>
      <c r="C74" s="224" t="s">
        <v>1443</v>
      </c>
      <c r="D74" s="166" t="s">
        <v>1441</v>
      </c>
      <c r="E74" s="225">
        <v>0.38600000000000001</v>
      </c>
      <c r="F74" s="226">
        <v>19.100000000000001</v>
      </c>
      <c r="G74" s="224">
        <v>2</v>
      </c>
      <c r="H74" s="129">
        <v>20.21</v>
      </c>
      <c r="I74" s="140" t="s">
        <v>1442</v>
      </c>
      <c r="J74" s="121">
        <v>18.989999999999998</v>
      </c>
      <c r="K74" s="122"/>
      <c r="IJ74"/>
      <c r="IK74"/>
      <c r="IL74"/>
      <c r="IM74"/>
      <c r="IN74"/>
      <c r="IO74"/>
      <c r="IP74"/>
      <c r="IQ74"/>
      <c r="IR74"/>
      <c r="IS74"/>
    </row>
    <row r="75" spans="1:253" s="118" customFormat="1" ht="12.75" customHeight="1">
      <c r="A75" s="239">
        <v>159</v>
      </c>
      <c r="B75" s="241">
        <v>5</v>
      </c>
      <c r="C75" s="224" t="s">
        <v>1443</v>
      </c>
      <c r="D75" s="166" t="s">
        <v>1441</v>
      </c>
      <c r="E75" s="225">
        <v>0.16800000000000001</v>
      </c>
      <c r="F75" s="226">
        <v>8.4</v>
      </c>
      <c r="G75" s="224">
        <v>1</v>
      </c>
      <c r="H75" s="129">
        <v>20</v>
      </c>
      <c r="I75" s="140" t="s">
        <v>1442</v>
      </c>
      <c r="J75" s="121">
        <v>18.989999999999998</v>
      </c>
      <c r="K75" s="122"/>
      <c r="IJ75"/>
      <c r="IK75"/>
      <c r="IL75"/>
      <c r="IM75"/>
      <c r="IN75"/>
      <c r="IO75"/>
      <c r="IP75"/>
      <c r="IQ75"/>
      <c r="IR75"/>
      <c r="IS75"/>
    </row>
    <row r="76" spans="1:253" s="118" customFormat="1" ht="12.75" customHeight="1">
      <c r="A76" s="239">
        <v>159</v>
      </c>
      <c r="B76" s="241">
        <v>5</v>
      </c>
      <c r="C76" s="224" t="s">
        <v>1443</v>
      </c>
      <c r="D76" s="166" t="s">
        <v>1441</v>
      </c>
      <c r="E76" s="225">
        <v>0.2</v>
      </c>
      <c r="F76" s="226">
        <v>10.1</v>
      </c>
      <c r="G76" s="224">
        <v>1</v>
      </c>
      <c r="H76" s="129">
        <v>19.8</v>
      </c>
      <c r="I76" s="140" t="s">
        <v>1442</v>
      </c>
      <c r="J76" s="121">
        <v>18.989999999999998</v>
      </c>
      <c r="K76" s="122"/>
      <c r="IJ76"/>
      <c r="IK76"/>
      <c r="IL76"/>
      <c r="IM76"/>
      <c r="IN76"/>
      <c r="IO76"/>
      <c r="IP76"/>
      <c r="IQ76"/>
      <c r="IR76"/>
      <c r="IS76"/>
    </row>
    <row r="77" spans="1:253" s="118" customFormat="1" ht="12.75" customHeight="1">
      <c r="A77" s="239">
        <v>159</v>
      </c>
      <c r="B77" s="241">
        <v>8</v>
      </c>
      <c r="C77" s="224" t="s">
        <v>1443</v>
      </c>
      <c r="D77" s="166" t="s">
        <v>1447</v>
      </c>
      <c r="E77" s="225">
        <v>0.6</v>
      </c>
      <c r="F77" s="226">
        <v>19.399999999999999</v>
      </c>
      <c r="G77" s="224">
        <v>2</v>
      </c>
      <c r="H77" s="129">
        <v>30.93</v>
      </c>
      <c r="I77" s="140" t="s">
        <v>1442</v>
      </c>
      <c r="J77" s="121">
        <v>29.79</v>
      </c>
      <c r="K77" s="122"/>
      <c r="IJ77"/>
      <c r="IK77"/>
      <c r="IL77"/>
      <c r="IM77"/>
      <c r="IN77"/>
      <c r="IO77"/>
      <c r="IP77"/>
      <c r="IQ77"/>
      <c r="IR77"/>
      <c r="IS77"/>
    </row>
    <row r="78" spans="1:253" s="118" customFormat="1" ht="12.75" customHeight="1">
      <c r="A78" s="239">
        <v>159</v>
      </c>
      <c r="B78" s="241">
        <v>5</v>
      </c>
      <c r="C78" s="224" t="s">
        <v>1443</v>
      </c>
      <c r="D78" s="166" t="s">
        <v>1441</v>
      </c>
      <c r="E78" s="225">
        <v>0.17</v>
      </c>
      <c r="F78" s="226">
        <v>8.66</v>
      </c>
      <c r="G78" s="224">
        <v>1</v>
      </c>
      <c r="H78" s="129">
        <v>19.63</v>
      </c>
      <c r="I78" s="140" t="s">
        <v>1442</v>
      </c>
      <c r="J78" s="121">
        <v>18.989999999999998</v>
      </c>
      <c r="K78" s="122"/>
      <c r="IJ78"/>
      <c r="IK78"/>
      <c r="IL78"/>
      <c r="IM78"/>
      <c r="IN78"/>
      <c r="IO78"/>
      <c r="IP78"/>
      <c r="IQ78"/>
      <c r="IR78"/>
      <c r="IS78"/>
    </row>
    <row r="79" spans="1:253" s="118" customFormat="1" ht="12.75" customHeight="1">
      <c r="A79" s="239">
        <v>159</v>
      </c>
      <c r="B79" s="241">
        <v>12</v>
      </c>
      <c r="C79" s="224" t="s">
        <v>1449</v>
      </c>
      <c r="D79" s="166" t="s">
        <v>1447</v>
      </c>
      <c r="E79" s="225">
        <v>1.67</v>
      </c>
      <c r="F79" s="226">
        <v>38.619999999999997</v>
      </c>
      <c r="G79" s="224">
        <v>5</v>
      </c>
      <c r="H79" s="129">
        <v>43.24</v>
      </c>
      <c r="I79" s="141" t="s">
        <v>1448</v>
      </c>
      <c r="J79" s="121">
        <v>43.5</v>
      </c>
      <c r="K79" s="122"/>
      <c r="IJ79"/>
      <c r="IK79"/>
      <c r="IL79"/>
      <c r="IM79"/>
      <c r="IN79"/>
      <c r="IO79"/>
      <c r="IP79"/>
      <c r="IQ79"/>
      <c r="IR79"/>
      <c r="IS79"/>
    </row>
    <row r="80" spans="1:253" s="118" customFormat="1" ht="12.75" customHeight="1">
      <c r="A80" s="239">
        <v>159</v>
      </c>
      <c r="B80" s="241">
        <v>12</v>
      </c>
      <c r="C80" s="224" t="s">
        <v>1449</v>
      </c>
      <c r="D80" s="166" t="s">
        <v>1447</v>
      </c>
      <c r="E80" s="225">
        <v>1.718</v>
      </c>
      <c r="F80" s="226">
        <v>40</v>
      </c>
      <c r="G80" s="224">
        <v>5</v>
      </c>
      <c r="H80" s="129">
        <v>42.94</v>
      </c>
      <c r="I80" s="141" t="s">
        <v>1448</v>
      </c>
      <c r="J80" s="121">
        <v>43.5</v>
      </c>
      <c r="K80" s="122"/>
      <c r="IJ80"/>
      <c r="IK80"/>
      <c r="IL80"/>
      <c r="IM80"/>
      <c r="IN80"/>
      <c r="IO80"/>
      <c r="IP80"/>
      <c r="IQ80"/>
      <c r="IR80"/>
      <c r="IS80"/>
    </row>
    <row r="81" spans="1:256" s="118" customFormat="1" ht="12.75" customHeight="1">
      <c r="A81" s="239">
        <v>159</v>
      </c>
      <c r="B81" s="241">
        <v>12</v>
      </c>
      <c r="C81" s="224" t="s">
        <v>1449</v>
      </c>
      <c r="D81" s="166" t="s">
        <v>1447</v>
      </c>
      <c r="E81" s="225">
        <v>3.387</v>
      </c>
      <c r="F81" s="226">
        <v>78.7</v>
      </c>
      <c r="G81" s="224">
        <v>10</v>
      </c>
      <c r="H81" s="129">
        <v>43.04</v>
      </c>
      <c r="I81" s="141" t="s">
        <v>1448</v>
      </c>
      <c r="J81" s="121">
        <v>43.5</v>
      </c>
      <c r="K81" s="122"/>
      <c r="IJ81"/>
      <c r="IK81"/>
      <c r="IL81"/>
      <c r="IM81"/>
      <c r="IN81"/>
      <c r="IO81"/>
      <c r="IP81"/>
      <c r="IQ81"/>
      <c r="IR81"/>
      <c r="IS81"/>
    </row>
    <row r="82" spans="1:256" s="118" customFormat="1" ht="12.75" customHeight="1">
      <c r="A82" s="239">
        <v>159</v>
      </c>
      <c r="B82" s="241">
        <v>8</v>
      </c>
      <c r="C82" s="224" t="s">
        <v>1449</v>
      </c>
      <c r="D82" s="166" t="s">
        <v>1447</v>
      </c>
      <c r="E82" s="225">
        <v>1.516</v>
      </c>
      <c r="F82" s="226">
        <v>50.55</v>
      </c>
      <c r="G82" s="224">
        <v>5</v>
      </c>
      <c r="H82" s="129">
        <v>29.99</v>
      </c>
      <c r="I82" s="140" t="s">
        <v>1442</v>
      </c>
      <c r="J82" s="121">
        <v>29.79</v>
      </c>
      <c r="K82" s="122"/>
      <c r="IJ82"/>
      <c r="IK82"/>
      <c r="IL82"/>
      <c r="IM82"/>
      <c r="IN82"/>
      <c r="IO82"/>
      <c r="IP82"/>
      <c r="IQ82"/>
      <c r="IR82"/>
      <c r="IS82"/>
    </row>
    <row r="83" spans="1:256" s="118" customFormat="1" ht="12.75" customHeight="1">
      <c r="A83" s="239">
        <v>159</v>
      </c>
      <c r="B83" s="241">
        <v>8</v>
      </c>
      <c r="C83" s="224" t="s">
        <v>1449</v>
      </c>
      <c r="D83" s="166" t="s">
        <v>1447</v>
      </c>
      <c r="E83" s="225">
        <v>1.722</v>
      </c>
      <c r="F83" s="226">
        <v>54</v>
      </c>
      <c r="G83" s="224">
        <v>6</v>
      </c>
      <c r="H83" s="129">
        <v>31.89</v>
      </c>
      <c r="I83" s="140" t="s">
        <v>1442</v>
      </c>
      <c r="J83" s="121">
        <v>29.79</v>
      </c>
      <c r="K83" s="122"/>
      <c r="IJ83"/>
      <c r="IK83"/>
      <c r="IL83"/>
      <c r="IM83"/>
      <c r="IN83"/>
      <c r="IO83"/>
      <c r="IP83"/>
      <c r="IQ83"/>
      <c r="IR83"/>
      <c r="IS83"/>
    </row>
    <row r="84" spans="1:256" s="118" customFormat="1" ht="12.75" customHeight="1">
      <c r="A84" s="239">
        <v>159</v>
      </c>
      <c r="B84" s="241">
        <v>10</v>
      </c>
      <c r="C84" s="224" t="s">
        <v>1449</v>
      </c>
      <c r="D84" s="166" t="s">
        <v>1459</v>
      </c>
      <c r="E84" s="225">
        <v>1.613</v>
      </c>
      <c r="F84" s="226">
        <v>44</v>
      </c>
      <c r="G84" s="224">
        <v>5</v>
      </c>
      <c r="H84" s="129">
        <v>36.659999999999997</v>
      </c>
      <c r="I84" s="141" t="s">
        <v>1448</v>
      </c>
      <c r="J84" s="121">
        <v>36.75</v>
      </c>
      <c r="K84" s="122"/>
      <c r="IJ84"/>
      <c r="IK84"/>
      <c r="IL84"/>
      <c r="IM84"/>
      <c r="IN84"/>
      <c r="IO84"/>
      <c r="IP84"/>
      <c r="IQ84"/>
      <c r="IR84"/>
      <c r="IS84"/>
    </row>
    <row r="85" spans="1:256" s="118" customFormat="1" ht="12.75" customHeight="1">
      <c r="A85" s="234">
        <v>168</v>
      </c>
      <c r="B85" s="241">
        <v>6.5</v>
      </c>
      <c r="C85" s="166" t="s">
        <v>1443</v>
      </c>
      <c r="D85" s="166" t="s">
        <v>1444</v>
      </c>
      <c r="E85" s="225">
        <v>0.18</v>
      </c>
      <c r="F85" s="226">
        <v>6.73</v>
      </c>
      <c r="G85" s="234">
        <v>1</v>
      </c>
      <c r="H85" s="123">
        <v>26.74</v>
      </c>
      <c r="I85" s="123" t="s">
        <v>1442</v>
      </c>
      <c r="J85" s="124">
        <v>25.89</v>
      </c>
      <c r="K85" s="122"/>
      <c r="IJ85"/>
      <c r="IK85"/>
      <c r="IL85"/>
      <c r="IM85"/>
      <c r="IN85"/>
      <c r="IO85"/>
      <c r="IP85"/>
      <c r="IQ85"/>
      <c r="IR85"/>
      <c r="IS85"/>
    </row>
    <row r="86" spans="1:256" s="118" customFormat="1" ht="12.75" customHeight="1">
      <c r="A86" s="234">
        <v>168</v>
      </c>
      <c r="B86" s="241">
        <v>6</v>
      </c>
      <c r="C86" s="235" t="s">
        <v>1443</v>
      </c>
      <c r="D86" s="166" t="s">
        <v>1445</v>
      </c>
      <c r="E86" s="236">
        <v>0.29199999999999998</v>
      </c>
      <c r="F86" s="237">
        <v>11.3</v>
      </c>
      <c r="G86" s="234">
        <v>1</v>
      </c>
      <c r="H86" s="125">
        <v>25.66</v>
      </c>
      <c r="I86" s="126" t="s">
        <v>1442</v>
      </c>
      <c r="J86" s="124">
        <v>23.97</v>
      </c>
      <c r="K86" s="214"/>
      <c r="IJ86"/>
      <c r="IK86"/>
      <c r="IL86"/>
      <c r="IM86"/>
      <c r="IN86"/>
      <c r="IO86"/>
      <c r="IP86"/>
      <c r="IQ86"/>
      <c r="IR86"/>
      <c r="IS86"/>
    </row>
    <row r="87" spans="1:256" s="118" customFormat="1" ht="12.75" customHeight="1">
      <c r="A87" s="234">
        <v>168</v>
      </c>
      <c r="B87" s="241">
        <v>9</v>
      </c>
      <c r="C87" s="166" t="s">
        <v>1443</v>
      </c>
      <c r="D87" s="166" t="s">
        <v>1447</v>
      </c>
      <c r="E87" s="236">
        <v>0.35299999999999998</v>
      </c>
      <c r="F87" s="238">
        <v>10</v>
      </c>
      <c r="G87" s="234">
        <v>1</v>
      </c>
      <c r="H87" s="128">
        <v>35.340000000000003</v>
      </c>
      <c r="I87" s="123" t="s">
        <v>1442</v>
      </c>
      <c r="J87" s="116"/>
      <c r="K87" s="122"/>
      <c r="IJ87"/>
      <c r="IK87"/>
      <c r="IL87"/>
      <c r="IM87"/>
      <c r="IN87"/>
      <c r="IO87"/>
      <c r="IP87"/>
      <c r="IQ87"/>
      <c r="IR87"/>
      <c r="IS87"/>
    </row>
    <row r="88" spans="1:256" s="118" customFormat="1">
      <c r="A88" s="142"/>
      <c r="B88" s="142"/>
      <c r="C88" s="142"/>
      <c r="D88" s="142"/>
      <c r="E88" s="142"/>
      <c r="F88" s="142"/>
      <c r="G88" s="142"/>
      <c r="H88" s="142"/>
      <c r="I88" s="142"/>
      <c r="J88" s="142"/>
      <c r="K88" s="142"/>
      <c r="IJ88"/>
      <c r="IK88"/>
      <c r="IL88"/>
      <c r="IM88"/>
      <c r="IN88"/>
      <c r="IO88"/>
      <c r="IP88"/>
      <c r="IQ88"/>
      <c r="IR88"/>
      <c r="IS88"/>
    </row>
    <row r="89" spans="1:256" s="118" customFormat="1">
      <c r="A89" s="143" t="s">
        <v>42</v>
      </c>
      <c r="B89" s="143"/>
      <c r="C89" s="143"/>
      <c r="D89" s="143"/>
      <c r="E89" s="144">
        <f>SUM(E3:E88)</f>
        <v>41.784999999999997</v>
      </c>
      <c r="F89" s="145">
        <f>SUM(F3:F88)</f>
        <v>2246.8300000000004</v>
      </c>
      <c r="G89" s="146">
        <f>SUM(G3:G88)</f>
        <v>272</v>
      </c>
      <c r="H89" s="147"/>
      <c r="I89" s="147"/>
      <c r="J89" s="147"/>
      <c r="K89" s="147"/>
      <c r="IJ89"/>
      <c r="IK89"/>
      <c r="IL89"/>
      <c r="IM89"/>
      <c r="IN89"/>
      <c r="IO89"/>
      <c r="IP89"/>
      <c r="IQ89"/>
      <c r="IR89"/>
      <c r="IS89"/>
    </row>
    <row r="90" spans="1:256" s="118" customFormat="1">
      <c r="B90" s="110"/>
      <c r="C90" s="110"/>
      <c r="D90" s="148"/>
      <c r="E90" s="149"/>
      <c r="F90" s="110"/>
      <c r="G90" s="110"/>
      <c r="H90" s="150"/>
      <c r="I90" s="151"/>
      <c r="J90" s="152"/>
      <c r="K90" s="153"/>
      <c r="L90" s="154"/>
      <c r="M90" s="154"/>
      <c r="N90" s="131"/>
      <c r="IM90"/>
      <c r="IN90"/>
      <c r="IO90"/>
      <c r="IP90"/>
      <c r="IQ90"/>
      <c r="IR90"/>
      <c r="IS90"/>
      <c r="IT90"/>
      <c r="IU90"/>
      <c r="IV90"/>
    </row>
    <row r="91" spans="1:256" s="118" customFormat="1">
      <c r="B91" s="110"/>
      <c r="C91" s="110"/>
      <c r="D91" s="148"/>
      <c r="E91" s="149"/>
      <c r="F91" s="110"/>
      <c r="G91" s="110"/>
      <c r="H91" s="150"/>
      <c r="I91" s="151"/>
      <c r="J91" s="152"/>
      <c r="K91" s="153"/>
      <c r="L91" s="154"/>
      <c r="M91" s="154"/>
      <c r="N91" s="131"/>
      <c r="IM91"/>
      <c r="IN91"/>
      <c r="IO91"/>
      <c r="IP91"/>
      <c r="IQ91"/>
      <c r="IR91"/>
      <c r="IS91"/>
      <c r="IT91"/>
      <c r="IU91"/>
      <c r="IV91"/>
    </row>
    <row r="92" spans="1:256">
      <c r="A92" s="143"/>
      <c r="D92" s="211"/>
      <c r="E92" s="211"/>
      <c r="F92" s="211"/>
      <c r="G92" s="211"/>
    </row>
    <row r="93" spans="1:256" s="155" customFormat="1">
      <c r="A93" s="156" t="s">
        <v>1461</v>
      </c>
      <c r="B93" s="157" t="s">
        <v>1431</v>
      </c>
      <c r="C93" s="158" t="s">
        <v>1432</v>
      </c>
      <c r="D93" s="158" t="s">
        <v>1433</v>
      </c>
      <c r="E93" s="159" t="s">
        <v>1434</v>
      </c>
      <c r="F93" s="160" t="s">
        <v>1435</v>
      </c>
      <c r="G93" s="161" t="s">
        <v>1414</v>
      </c>
      <c r="H93" s="162" t="s">
        <v>1436</v>
      </c>
      <c r="I93" s="163" t="s">
        <v>1462</v>
      </c>
      <c r="J93" s="160" t="s">
        <v>1448</v>
      </c>
    </row>
    <row r="94" spans="1:256" s="169" customFormat="1" ht="13.15" customHeight="1">
      <c r="A94" s="164">
        <v>34</v>
      </c>
      <c r="B94" s="165">
        <v>4</v>
      </c>
      <c r="C94" s="166" t="s">
        <v>160</v>
      </c>
      <c r="D94" s="166"/>
      <c r="E94" s="170">
        <f>F94*H94/1000</f>
        <v>1.0152800000000002E-2</v>
      </c>
      <c r="F94" s="167">
        <f>8.06-1.99-2.64</f>
        <v>3.43</v>
      </c>
      <c r="G94" s="171">
        <v>1</v>
      </c>
      <c r="H94" s="167">
        <v>2.96</v>
      </c>
      <c r="I94" s="168" t="s">
        <v>1448</v>
      </c>
      <c r="J94" s="167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</row>
    <row r="95" spans="1:256" s="169" customFormat="1" ht="13.15" customHeight="1">
      <c r="A95" s="164">
        <v>42</v>
      </c>
      <c r="B95" s="165">
        <v>3.5</v>
      </c>
      <c r="C95" s="166" t="s">
        <v>160</v>
      </c>
      <c r="D95" s="166" t="s">
        <v>1441</v>
      </c>
      <c r="E95" s="170">
        <f>F95*H95/1000</f>
        <v>1.7662500000000001E-2</v>
      </c>
      <c r="F95" s="167">
        <f>4.27+0.44</f>
        <v>4.71</v>
      </c>
      <c r="G95" s="171">
        <v>1</v>
      </c>
      <c r="H95" s="173">
        <v>3.75</v>
      </c>
      <c r="I95" s="123" t="s">
        <v>1442</v>
      </c>
      <c r="J95" s="167">
        <v>3.32</v>
      </c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</row>
    <row r="96" spans="1:256" s="169" customFormat="1" ht="13.15" customHeight="1">
      <c r="A96" s="164">
        <v>60</v>
      </c>
      <c r="B96" s="185">
        <v>3.5</v>
      </c>
      <c r="C96" s="139" t="s">
        <v>1449</v>
      </c>
      <c r="D96" s="166" t="s">
        <v>1444</v>
      </c>
      <c r="E96" s="170">
        <f>0.135*F96/31.54</f>
        <v>4.5285351934052004E-2</v>
      </c>
      <c r="F96" s="167">
        <v>10.58</v>
      </c>
      <c r="G96" s="175">
        <v>1</v>
      </c>
      <c r="H96" s="173">
        <f>E96/F96*1000</f>
        <v>4.2802790107799629</v>
      </c>
      <c r="I96" s="186" t="s">
        <v>1442</v>
      </c>
      <c r="J96" s="167">
        <v>4.88</v>
      </c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</row>
    <row r="97" spans="1:252" s="172" customFormat="1">
      <c r="A97" s="171">
        <v>76</v>
      </c>
      <c r="B97" s="185">
        <v>4</v>
      </c>
      <c r="C97" s="139" t="s">
        <v>1464</v>
      </c>
      <c r="D97" s="166" t="s">
        <v>1441</v>
      </c>
      <c r="E97" s="170">
        <v>7.0000000000000007E-2</v>
      </c>
      <c r="F97" s="167">
        <v>10.47</v>
      </c>
      <c r="G97" s="175">
        <v>1</v>
      </c>
      <c r="H97" s="173">
        <f>E97/F97*1000</f>
        <v>6.6857688634192938</v>
      </c>
      <c r="I97" s="186" t="s">
        <v>1442</v>
      </c>
      <c r="J97" s="167">
        <v>7.1</v>
      </c>
    </row>
    <row r="98" spans="1:252" s="169" customFormat="1" ht="13.15" customHeight="1">
      <c r="A98" s="171">
        <v>76</v>
      </c>
      <c r="B98" s="185">
        <v>4</v>
      </c>
      <c r="C98" s="139" t="s">
        <v>1449</v>
      </c>
      <c r="D98" s="166" t="s">
        <v>1441</v>
      </c>
      <c r="E98" s="170">
        <f>0.84*F98/120.5</f>
        <v>7.0406639004149382E-2</v>
      </c>
      <c r="F98" s="167">
        <v>10.1</v>
      </c>
      <c r="G98" s="175">
        <v>1</v>
      </c>
      <c r="H98" s="173">
        <f>E98/F98*1000</f>
        <v>6.970954356846474</v>
      </c>
      <c r="I98" s="186" t="s">
        <v>1442</v>
      </c>
      <c r="J98" s="167">
        <v>7.1</v>
      </c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</row>
    <row r="99" spans="1:252" s="169" customFormat="1" ht="13.15" customHeight="1">
      <c r="A99" s="171">
        <v>76</v>
      </c>
      <c r="B99" s="185">
        <v>4</v>
      </c>
      <c r="C99" s="139" t="s">
        <v>1449</v>
      </c>
      <c r="D99" s="166" t="s">
        <v>1441</v>
      </c>
      <c r="E99" s="170">
        <f>0.84*F99/120.5</f>
        <v>6.9988381742738581E-2</v>
      </c>
      <c r="F99" s="167">
        <v>10.039999999999999</v>
      </c>
      <c r="G99" s="175">
        <v>1</v>
      </c>
      <c r="H99" s="173">
        <f>E99/F99*1000</f>
        <v>6.9709543568464731</v>
      </c>
      <c r="I99" s="186" t="s">
        <v>1442</v>
      </c>
      <c r="J99" s="167">
        <v>7.1</v>
      </c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</row>
    <row r="100" spans="1:252" s="169" customFormat="1" ht="13.15" customHeight="1">
      <c r="A100" s="171">
        <v>76</v>
      </c>
      <c r="B100" s="185">
        <v>4</v>
      </c>
      <c r="C100" s="139" t="s">
        <v>1449</v>
      </c>
      <c r="D100" s="166" t="s">
        <v>1441</v>
      </c>
      <c r="E100" s="170">
        <f>0.84*F100/120.5</f>
        <v>6.9918672199170112E-2</v>
      </c>
      <c r="F100" s="167">
        <v>10.029999999999999</v>
      </c>
      <c r="G100" s="175">
        <v>1</v>
      </c>
      <c r="H100" s="173">
        <f>E100/F100*1000</f>
        <v>6.9709543568464722</v>
      </c>
      <c r="I100" s="186" t="s">
        <v>1442</v>
      </c>
      <c r="J100" s="167">
        <v>7.1</v>
      </c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</row>
    <row r="101" spans="1:252" s="169" customFormat="1" ht="13.15" customHeight="1">
      <c r="A101" s="171">
        <v>76</v>
      </c>
      <c r="B101" s="185">
        <v>4</v>
      </c>
      <c r="C101" s="139" t="s">
        <v>1449</v>
      </c>
      <c r="D101" s="166" t="s">
        <v>1441</v>
      </c>
      <c r="E101" s="170">
        <f>0.84*F101/120.5</f>
        <v>6.9988381742738581E-2</v>
      </c>
      <c r="F101" s="167">
        <v>10.039999999999999</v>
      </c>
      <c r="G101" s="175">
        <v>1</v>
      </c>
      <c r="H101" s="173">
        <f>E101/F101*1000</f>
        <v>6.9709543568464731</v>
      </c>
      <c r="I101" s="186" t="s">
        <v>1442</v>
      </c>
      <c r="J101" s="167">
        <v>7.1</v>
      </c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</row>
    <row r="102" spans="1:252" s="169" customFormat="1" ht="13.15" customHeight="1">
      <c r="A102" s="171">
        <v>76</v>
      </c>
      <c r="B102" s="185">
        <v>4</v>
      </c>
      <c r="C102" s="139" t="s">
        <v>1449</v>
      </c>
      <c r="D102" s="166" t="s">
        <v>1441</v>
      </c>
      <c r="E102" s="170">
        <f>0.84*F102/120.5</f>
        <v>6.9988381742738581E-2</v>
      </c>
      <c r="F102" s="167">
        <v>10.039999999999999</v>
      </c>
      <c r="G102" s="175">
        <v>1</v>
      </c>
      <c r="H102" s="173">
        <f>E102/F102*1000</f>
        <v>6.9709543568464731</v>
      </c>
      <c r="I102" s="186" t="s">
        <v>1442</v>
      </c>
      <c r="J102" s="167">
        <v>7.1</v>
      </c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</row>
    <row r="103" spans="1:252" s="169" customFormat="1" ht="13.15" customHeight="1">
      <c r="A103" s="171">
        <v>76</v>
      </c>
      <c r="B103" s="185">
        <v>4</v>
      </c>
      <c r="C103" s="139" t="s">
        <v>1449</v>
      </c>
      <c r="D103" s="166" t="s">
        <v>1441</v>
      </c>
      <c r="E103" s="170">
        <f>0.84*F103/120.5</f>
        <v>6.9988381742738581E-2</v>
      </c>
      <c r="F103" s="167">
        <v>10.039999999999999</v>
      </c>
      <c r="G103" s="175">
        <v>1</v>
      </c>
      <c r="H103" s="173">
        <f>E103/F103*1000</f>
        <v>6.9709543568464731</v>
      </c>
      <c r="I103" s="186" t="s">
        <v>1442</v>
      </c>
      <c r="J103" s="167">
        <v>7.1</v>
      </c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</row>
    <row r="104" spans="1:252" s="169" customFormat="1" ht="13.15" customHeight="1">
      <c r="A104" s="171">
        <v>76</v>
      </c>
      <c r="B104" s="185">
        <v>4</v>
      </c>
      <c r="C104" s="139" t="s">
        <v>1449</v>
      </c>
      <c r="D104" s="166" t="s">
        <v>1441</v>
      </c>
      <c r="E104" s="170">
        <f>0.84*F104/120.5</f>
        <v>6.9988381742738581E-2</v>
      </c>
      <c r="F104" s="167">
        <v>10.039999999999999</v>
      </c>
      <c r="G104" s="175">
        <v>1</v>
      </c>
      <c r="H104" s="173">
        <f>E104/F104*1000</f>
        <v>6.9709543568464731</v>
      </c>
      <c r="I104" s="186" t="s">
        <v>1442</v>
      </c>
      <c r="J104" s="167">
        <v>7.1</v>
      </c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</row>
    <row r="105" spans="1:252" s="169" customFormat="1" ht="13.15" customHeight="1">
      <c r="A105" s="171">
        <v>76</v>
      </c>
      <c r="B105" s="185">
        <v>4</v>
      </c>
      <c r="C105" s="139" t="s">
        <v>1449</v>
      </c>
      <c r="D105" s="166" t="s">
        <v>1441</v>
      </c>
      <c r="E105" s="170">
        <f>0.84*F105/120.5</f>
        <v>6.9988381742738581E-2</v>
      </c>
      <c r="F105" s="167">
        <v>10.039999999999999</v>
      </c>
      <c r="G105" s="175">
        <v>1</v>
      </c>
      <c r="H105" s="173">
        <f>E105/F105*1000</f>
        <v>6.9709543568464731</v>
      </c>
      <c r="I105" s="186" t="s">
        <v>1442</v>
      </c>
      <c r="J105" s="167">
        <v>7.1</v>
      </c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</row>
    <row r="106" spans="1:252" s="169" customFormat="1" ht="13.15" customHeight="1">
      <c r="A106" s="171">
        <v>76</v>
      </c>
      <c r="B106" s="185">
        <v>4</v>
      </c>
      <c r="C106" s="139" t="s">
        <v>1449</v>
      </c>
      <c r="D106" s="166" t="s">
        <v>1441</v>
      </c>
      <c r="E106" s="170">
        <v>7.2999999999999995E-2</v>
      </c>
      <c r="F106" s="167">
        <f>9.4+0.2</f>
        <v>9.6</v>
      </c>
      <c r="G106" s="175">
        <v>1</v>
      </c>
      <c r="H106" s="173">
        <v>7.57</v>
      </c>
      <c r="I106" s="186" t="s">
        <v>1442</v>
      </c>
      <c r="J106" s="167">
        <v>7.1</v>
      </c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</row>
    <row r="107" spans="1:252" s="169" customFormat="1" ht="13.15" customHeight="1">
      <c r="A107" s="171">
        <v>76</v>
      </c>
      <c r="B107" s="185">
        <v>4</v>
      </c>
      <c r="C107" s="139" t="s">
        <v>1449</v>
      </c>
      <c r="D107" s="166" t="s">
        <v>1441</v>
      </c>
      <c r="E107" s="170">
        <f>2*F107/264.34</f>
        <v>7.5130513732314455E-2</v>
      </c>
      <c r="F107" s="167">
        <v>9.93</v>
      </c>
      <c r="G107" s="175">
        <v>1</v>
      </c>
      <c r="H107" s="173">
        <f>E107/F107*1000</f>
        <v>7.5660134675039741</v>
      </c>
      <c r="I107" s="186" t="s">
        <v>1442</v>
      </c>
      <c r="J107" s="167">
        <v>7.1</v>
      </c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</row>
    <row r="108" spans="1:252" s="169" customFormat="1" ht="13.15" customHeight="1">
      <c r="A108" s="171">
        <v>76</v>
      </c>
      <c r="B108" s="185">
        <v>4</v>
      </c>
      <c r="C108" s="139" t="s">
        <v>1449</v>
      </c>
      <c r="D108" s="166" t="s">
        <v>1441</v>
      </c>
      <c r="E108" s="170">
        <f>2*F108/264.34</f>
        <v>6.1889990164182493E-2</v>
      </c>
      <c r="F108" s="167">
        <v>8.18</v>
      </c>
      <c r="G108" s="175">
        <v>1</v>
      </c>
      <c r="H108" s="173">
        <f>E108/F108*1000</f>
        <v>7.5660134675039723</v>
      </c>
      <c r="I108" s="186" t="s">
        <v>1442</v>
      </c>
      <c r="J108" s="167">
        <v>7.1</v>
      </c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</row>
    <row r="109" spans="1:252" s="169" customFormat="1" ht="13.15" customHeight="1">
      <c r="A109" s="171">
        <v>76</v>
      </c>
      <c r="B109" s="185">
        <v>4</v>
      </c>
      <c r="C109" s="139" t="s">
        <v>1449</v>
      </c>
      <c r="D109" s="166" t="s">
        <v>1441</v>
      </c>
      <c r="E109" s="170">
        <f>2*F109/264.34</f>
        <v>6.0074146931981549E-2</v>
      </c>
      <c r="F109" s="167">
        <v>7.94</v>
      </c>
      <c r="G109" s="175">
        <v>1</v>
      </c>
      <c r="H109" s="173">
        <f>E109/F109*1000</f>
        <v>7.5660134675039732</v>
      </c>
      <c r="I109" s="186" t="s">
        <v>1442</v>
      </c>
      <c r="J109" s="167">
        <v>7.1</v>
      </c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</row>
    <row r="110" spans="1:252" s="169" customFormat="1" ht="13.15" customHeight="1">
      <c r="A110" s="171">
        <v>76</v>
      </c>
      <c r="B110" s="185">
        <v>4</v>
      </c>
      <c r="C110" s="139" t="s">
        <v>1449</v>
      </c>
      <c r="D110" s="166" t="s">
        <v>1441</v>
      </c>
      <c r="E110" s="170">
        <f>2*F110/264.34</f>
        <v>8.0124082620867065E-2</v>
      </c>
      <c r="F110" s="167">
        <v>10.59</v>
      </c>
      <c r="G110" s="175">
        <v>1</v>
      </c>
      <c r="H110" s="173">
        <f>E110/F110*1000</f>
        <v>7.5660134675039723</v>
      </c>
      <c r="I110" s="186" t="s">
        <v>1442</v>
      </c>
      <c r="J110" s="167">
        <v>7.1</v>
      </c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</row>
    <row r="111" spans="1:252" s="169" customFormat="1" ht="13.15" customHeight="1">
      <c r="A111" s="171">
        <v>76</v>
      </c>
      <c r="B111" s="185">
        <v>4</v>
      </c>
      <c r="C111" s="139" t="s">
        <v>1449</v>
      </c>
      <c r="D111" s="166" t="s">
        <v>1441</v>
      </c>
      <c r="E111" s="170">
        <f>2*F111/264.34</f>
        <v>7.0439585382461992E-2</v>
      </c>
      <c r="F111" s="167">
        <v>9.31</v>
      </c>
      <c r="G111" s="175">
        <v>1</v>
      </c>
      <c r="H111" s="173">
        <f>E111/F111*1000</f>
        <v>7.5660134675039732</v>
      </c>
      <c r="I111" s="186" t="s">
        <v>1442</v>
      </c>
      <c r="J111" s="167">
        <v>7.1</v>
      </c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</row>
    <row r="112" spans="1:252" s="169" customFormat="1" ht="13.15" customHeight="1">
      <c r="A112" s="171">
        <v>76</v>
      </c>
      <c r="B112" s="185">
        <v>4</v>
      </c>
      <c r="C112" s="139" t="s">
        <v>1449</v>
      </c>
      <c r="D112" s="166" t="s">
        <v>1441</v>
      </c>
      <c r="E112" s="170">
        <f>2*F112/264.34</f>
        <v>8.0048422486192039E-2</v>
      </c>
      <c r="F112" s="167">
        <v>10.58</v>
      </c>
      <c r="G112" s="175">
        <v>1</v>
      </c>
      <c r="H112" s="173">
        <f>E112/F112*1000</f>
        <v>7.5660134675039741</v>
      </c>
      <c r="I112" s="186" t="s">
        <v>1442</v>
      </c>
      <c r="J112" s="167">
        <v>7.1</v>
      </c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</row>
    <row r="113" spans="1:252" s="169" customFormat="1" ht="13.15" customHeight="1">
      <c r="A113" s="171">
        <v>76</v>
      </c>
      <c r="B113" s="185">
        <v>4</v>
      </c>
      <c r="C113" s="139" t="s">
        <v>1449</v>
      </c>
      <c r="D113" s="166" t="s">
        <v>1441</v>
      </c>
      <c r="E113" s="170">
        <f>2*F113/264.34</f>
        <v>6.2722251645607935E-2</v>
      </c>
      <c r="F113" s="167">
        <v>8.2899999999999991</v>
      </c>
      <c r="G113" s="175">
        <v>1</v>
      </c>
      <c r="H113" s="173">
        <f>E113/F113*1000</f>
        <v>7.5660134675039741</v>
      </c>
      <c r="I113" s="186" t="s">
        <v>1442</v>
      </c>
      <c r="J113" s="167">
        <v>7.1</v>
      </c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</row>
    <row r="114" spans="1:252" s="169" customFormat="1">
      <c r="A114" s="171">
        <v>76</v>
      </c>
      <c r="B114" s="185">
        <v>4</v>
      </c>
      <c r="C114" s="139" t="s">
        <v>1449</v>
      </c>
      <c r="D114" s="166" t="s">
        <v>1441</v>
      </c>
      <c r="E114" s="170">
        <f>2*F114/264.34</f>
        <v>7.0666565786487112E-2</v>
      </c>
      <c r="F114" s="167">
        <v>9.34</v>
      </c>
      <c r="G114" s="175">
        <v>1</v>
      </c>
      <c r="H114" s="173">
        <f>E114/F114*1000</f>
        <v>7.5660134675039741</v>
      </c>
      <c r="I114" s="186" t="s">
        <v>1442</v>
      </c>
      <c r="J114" s="167">
        <v>7.1</v>
      </c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</row>
    <row r="115" spans="1:252" s="169" customFormat="1" ht="13.15" customHeight="1">
      <c r="A115" s="171">
        <v>76</v>
      </c>
      <c r="B115" s="185">
        <v>4</v>
      </c>
      <c r="C115" s="139" t="s">
        <v>1449</v>
      </c>
      <c r="D115" s="166" t="s">
        <v>1441</v>
      </c>
      <c r="E115" s="170">
        <f>2*F115/264.34</f>
        <v>8.042672315956724E-2</v>
      </c>
      <c r="F115" s="167">
        <v>10.63</v>
      </c>
      <c r="G115" s="175">
        <v>1</v>
      </c>
      <c r="H115" s="173">
        <f>E115/F115*1000</f>
        <v>7.5660134675039732</v>
      </c>
      <c r="I115" s="186" t="s">
        <v>1442</v>
      </c>
      <c r="J115" s="167">
        <v>7.1</v>
      </c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</row>
    <row r="116" spans="1:252" s="169" customFormat="1" ht="13.15" customHeight="1">
      <c r="A116" s="171">
        <v>76</v>
      </c>
      <c r="B116" s="185">
        <v>4</v>
      </c>
      <c r="C116" s="139" t="s">
        <v>1449</v>
      </c>
      <c r="D116" s="166" t="s">
        <v>1441</v>
      </c>
      <c r="E116" s="170">
        <f>2*F116/264.34</f>
        <v>6.0830748278731937E-2</v>
      </c>
      <c r="F116" s="167">
        <v>8.0399999999999991</v>
      </c>
      <c r="G116" s="175">
        <v>1</v>
      </c>
      <c r="H116" s="173">
        <f>E116/F116*1000</f>
        <v>7.5660134675039732</v>
      </c>
      <c r="I116" s="186" t="s">
        <v>1442</v>
      </c>
      <c r="J116" s="167">
        <v>7.1</v>
      </c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</row>
    <row r="117" spans="1:252" s="169" customFormat="1" ht="13.15" customHeight="1">
      <c r="A117" s="171">
        <v>76</v>
      </c>
      <c r="B117" s="185">
        <v>4</v>
      </c>
      <c r="C117" s="139" t="s">
        <v>1449</v>
      </c>
      <c r="D117" s="166" t="s">
        <v>1441</v>
      </c>
      <c r="E117" s="170">
        <f>2*F117/264.34</f>
        <v>7.2860709692063264E-2</v>
      </c>
      <c r="F117" s="167">
        <v>9.6300000000000008</v>
      </c>
      <c r="G117" s="175">
        <v>1</v>
      </c>
      <c r="H117" s="173">
        <f>E117/F117*1000</f>
        <v>7.5660134675039732</v>
      </c>
      <c r="I117" s="186" t="s">
        <v>1442</v>
      </c>
      <c r="J117" s="167">
        <v>7.1</v>
      </c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</row>
    <row r="118" spans="1:252" s="169" customFormat="1" ht="12.75" customHeight="1">
      <c r="A118" s="171">
        <v>76</v>
      </c>
      <c r="B118" s="185">
        <v>4</v>
      </c>
      <c r="C118" s="139" t="s">
        <v>1449</v>
      </c>
      <c r="D118" s="166" t="s">
        <v>1441</v>
      </c>
      <c r="E118" s="170">
        <f>2*F118/264.34</f>
        <v>5.7577362487705237E-2</v>
      </c>
      <c r="F118" s="167">
        <v>7.61</v>
      </c>
      <c r="G118" s="175">
        <v>1</v>
      </c>
      <c r="H118" s="173">
        <f>E118/F118*1000</f>
        <v>7.5660134675039732</v>
      </c>
      <c r="I118" s="186" t="s">
        <v>1442</v>
      </c>
      <c r="J118" s="167">
        <v>7.1</v>
      </c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</row>
    <row r="119" spans="1:252" s="169" customFormat="1">
      <c r="A119" s="171">
        <v>76</v>
      </c>
      <c r="B119" s="185">
        <v>4</v>
      </c>
      <c r="C119" s="139" t="s">
        <v>1449</v>
      </c>
      <c r="D119" s="166" t="s">
        <v>1441</v>
      </c>
      <c r="E119" s="170">
        <f>2*F119/264.34</f>
        <v>8.1410304910342748E-2</v>
      </c>
      <c r="F119" s="167">
        <v>10.76</v>
      </c>
      <c r="G119" s="175">
        <v>1</v>
      </c>
      <c r="H119" s="173">
        <f>E119/F119*1000</f>
        <v>7.5660134675039732</v>
      </c>
      <c r="I119" s="186" t="s">
        <v>1442</v>
      </c>
      <c r="J119" s="167">
        <v>7.1</v>
      </c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</row>
    <row r="120" spans="1:252" s="169" customFormat="1" ht="13.15" customHeight="1">
      <c r="A120" s="171">
        <v>76</v>
      </c>
      <c r="B120" s="185">
        <v>4</v>
      </c>
      <c r="C120" s="139" t="s">
        <v>1449</v>
      </c>
      <c r="D120" s="166" t="s">
        <v>1441</v>
      </c>
      <c r="E120" s="170">
        <f>2*F120/264.34</f>
        <v>7.7173337368540512E-2</v>
      </c>
      <c r="F120" s="167">
        <v>10.199999999999999</v>
      </c>
      <c r="G120" s="175">
        <v>1</v>
      </c>
      <c r="H120" s="173">
        <f>E120/F120*1000</f>
        <v>7.5660134675039723</v>
      </c>
      <c r="I120" s="186" t="s">
        <v>1442</v>
      </c>
      <c r="J120" s="167">
        <v>7.1</v>
      </c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</row>
    <row r="121" spans="1:252" s="169" customFormat="1" ht="13.15" customHeight="1">
      <c r="A121" s="171">
        <v>76</v>
      </c>
      <c r="B121" s="185">
        <v>4</v>
      </c>
      <c r="C121" s="139" t="s">
        <v>1449</v>
      </c>
      <c r="D121" s="166" t="s">
        <v>1441</v>
      </c>
      <c r="E121" s="170">
        <f>2*F121/264.34</f>
        <v>7.8308239388666115E-2</v>
      </c>
      <c r="F121" s="167">
        <v>10.35</v>
      </c>
      <c r="G121" s="175">
        <v>1</v>
      </c>
      <c r="H121" s="173">
        <f>E121/F121*1000</f>
        <v>7.5660134675039732</v>
      </c>
      <c r="I121" s="186" t="s">
        <v>1442</v>
      </c>
      <c r="J121" s="167">
        <v>7.1</v>
      </c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</row>
    <row r="122" spans="1:252" s="169" customFormat="1">
      <c r="A122" s="171">
        <v>76</v>
      </c>
      <c r="B122" s="185">
        <v>4</v>
      </c>
      <c r="C122" s="139" t="s">
        <v>1449</v>
      </c>
      <c r="D122" s="166" t="s">
        <v>1441</v>
      </c>
      <c r="E122" s="170">
        <f>2*F122/264.34</f>
        <v>6.2419611106907774E-2</v>
      </c>
      <c r="F122" s="167">
        <v>8.25</v>
      </c>
      <c r="G122" s="175">
        <v>1</v>
      </c>
      <c r="H122" s="173">
        <f>E122/F122*1000</f>
        <v>7.5660134675039732</v>
      </c>
      <c r="I122" s="186" t="s">
        <v>1442</v>
      </c>
      <c r="J122" s="167">
        <v>7.1</v>
      </c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</row>
    <row r="123" spans="1:252" s="169" customFormat="1" ht="13.15" customHeight="1">
      <c r="A123" s="171">
        <v>76</v>
      </c>
      <c r="B123" s="185">
        <v>4</v>
      </c>
      <c r="C123" s="139" t="s">
        <v>1449</v>
      </c>
      <c r="D123" s="166" t="s">
        <v>1441</v>
      </c>
      <c r="E123" s="170">
        <f>2*F123/264.34</f>
        <v>6.7640160399485519E-2</v>
      </c>
      <c r="F123" s="167">
        <v>8.94</v>
      </c>
      <c r="G123" s="175">
        <v>1</v>
      </c>
      <c r="H123" s="173">
        <f>E123/F123*1000</f>
        <v>7.5660134675039741</v>
      </c>
      <c r="I123" s="186" t="s">
        <v>1442</v>
      </c>
      <c r="J123" s="167">
        <v>7.1</v>
      </c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</row>
    <row r="124" spans="1:252" s="169" customFormat="1" ht="13.15" customHeight="1">
      <c r="A124" s="171">
        <v>76</v>
      </c>
      <c r="B124" s="185">
        <v>5</v>
      </c>
      <c r="C124" s="139" t="s">
        <v>1449</v>
      </c>
      <c r="D124" s="166" t="s">
        <v>1447</v>
      </c>
      <c r="E124" s="170">
        <f>0.235*F124/28.83</f>
        <v>8.0615678113076655E-2</v>
      </c>
      <c r="F124" s="167">
        <v>9.89</v>
      </c>
      <c r="G124" s="175">
        <v>1</v>
      </c>
      <c r="H124" s="173">
        <f>E124/F124*1000</f>
        <v>8.1512313562261536</v>
      </c>
      <c r="I124" s="186" t="s">
        <v>1442</v>
      </c>
      <c r="J124" s="167">
        <v>8.75</v>
      </c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</row>
    <row r="125" spans="1:252" s="169" customFormat="1">
      <c r="A125" s="171">
        <v>76</v>
      </c>
      <c r="B125" s="185">
        <v>5</v>
      </c>
      <c r="C125" s="139" t="s">
        <v>1449</v>
      </c>
      <c r="D125" s="166" t="s">
        <v>1447</v>
      </c>
      <c r="E125" s="170">
        <f>0.235*F125/28.83</f>
        <v>7.4828303850156083E-2</v>
      </c>
      <c r="F125" s="167">
        <v>9.18</v>
      </c>
      <c r="G125" s="175">
        <v>1</v>
      </c>
      <c r="H125" s="173">
        <f>E125/F125*1000</f>
        <v>8.1512313562261536</v>
      </c>
      <c r="I125" s="186" t="s">
        <v>1442</v>
      </c>
      <c r="J125" s="167">
        <v>8.75</v>
      </c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</row>
    <row r="126" spans="1:252" s="169" customFormat="1" ht="13.15" customHeight="1">
      <c r="A126" s="171">
        <v>76</v>
      </c>
      <c r="B126" s="185">
        <v>5</v>
      </c>
      <c r="C126" s="139" t="s">
        <v>1449</v>
      </c>
      <c r="D126" s="166" t="s">
        <v>1447</v>
      </c>
      <c r="E126" s="170">
        <f>0.235*F126/28.83</f>
        <v>7.9556018036767248E-2</v>
      </c>
      <c r="F126" s="167">
        <v>9.76</v>
      </c>
      <c r="G126" s="175">
        <v>1</v>
      </c>
      <c r="H126" s="173">
        <f>E126/F126*1000</f>
        <v>8.1512313562261536</v>
      </c>
      <c r="I126" s="186" t="s">
        <v>1442</v>
      </c>
      <c r="J126" s="167">
        <v>8.75</v>
      </c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</row>
    <row r="127" spans="1:252" s="169" customFormat="1" ht="13.15" customHeight="1">
      <c r="A127" s="171">
        <v>76</v>
      </c>
      <c r="B127" s="185">
        <v>6</v>
      </c>
      <c r="C127" s="139" t="s">
        <v>1449</v>
      </c>
      <c r="D127" s="166" t="s">
        <v>1447</v>
      </c>
      <c r="E127" s="170">
        <f>0.82*F127/73</f>
        <v>9.9073972602739729E-2</v>
      </c>
      <c r="F127" s="167">
        <v>8.82</v>
      </c>
      <c r="G127" s="175">
        <v>1</v>
      </c>
      <c r="H127" s="173">
        <f>E127/F127*1000</f>
        <v>11.232876712328766</v>
      </c>
      <c r="I127" s="186" t="s">
        <v>1442</v>
      </c>
      <c r="J127" s="167">
        <v>10.36</v>
      </c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</row>
    <row r="128" spans="1:252" s="169" customFormat="1" ht="13.15" customHeight="1">
      <c r="A128" s="171">
        <v>76</v>
      </c>
      <c r="B128" s="185">
        <v>6</v>
      </c>
      <c r="C128" s="139" t="s">
        <v>1449</v>
      </c>
      <c r="D128" s="166" t="s">
        <v>1447</v>
      </c>
      <c r="E128" s="170">
        <f>0.82*F128/73</f>
        <v>0.10345479452054794</v>
      </c>
      <c r="F128" s="167">
        <f>9.21-1+1</f>
        <v>9.2100000000000009</v>
      </c>
      <c r="G128" s="175">
        <v>1</v>
      </c>
      <c r="H128" s="173">
        <f>E128/F128*1000</f>
        <v>11.232876712328766</v>
      </c>
      <c r="I128" s="186" t="s">
        <v>1442</v>
      </c>
      <c r="J128" s="167">
        <v>10.36</v>
      </c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</row>
    <row r="129" spans="1:252" s="169" customFormat="1" ht="13.15" customHeight="1">
      <c r="A129" s="175">
        <v>89</v>
      </c>
      <c r="B129" s="165">
        <v>4</v>
      </c>
      <c r="C129" s="166" t="s">
        <v>1464</v>
      </c>
      <c r="D129" s="166" t="s">
        <v>1441</v>
      </c>
      <c r="E129" s="170">
        <f>4.978/580.5*F129</f>
        <v>9.3557243755383282E-2</v>
      </c>
      <c r="F129" s="167">
        <v>10.91</v>
      </c>
      <c r="G129" s="175">
        <v>1</v>
      </c>
      <c r="H129" s="128">
        <f>4.978/580.5*1000</f>
        <v>8.5753660637381568</v>
      </c>
      <c r="I129" s="127" t="s">
        <v>1442</v>
      </c>
      <c r="J129" s="177">
        <v>8.3800000000000008</v>
      </c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</row>
    <row r="130" spans="1:252" s="169" customFormat="1">
      <c r="A130" s="175">
        <v>89</v>
      </c>
      <c r="B130" s="165">
        <v>6</v>
      </c>
      <c r="C130" s="166" t="s">
        <v>1464</v>
      </c>
      <c r="D130" s="166" t="s">
        <v>1441</v>
      </c>
      <c r="E130" s="170">
        <v>7.2999999999999995E-2</v>
      </c>
      <c r="F130" s="167">
        <v>6</v>
      </c>
      <c r="G130" s="175">
        <v>1</v>
      </c>
      <c r="H130" s="128">
        <f>0.504/42.14*1000</f>
        <v>11.960132890365449</v>
      </c>
      <c r="I130" s="127" t="s">
        <v>1442</v>
      </c>
      <c r="J130" s="177">
        <v>12.28</v>
      </c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</row>
    <row r="131" spans="1:252" s="169" customFormat="1">
      <c r="A131" s="178">
        <v>89</v>
      </c>
      <c r="B131" s="179">
        <v>4.5</v>
      </c>
      <c r="C131" s="180" t="s">
        <v>1449</v>
      </c>
      <c r="D131" s="166" t="s">
        <v>1441</v>
      </c>
      <c r="E131" s="170">
        <v>0.1</v>
      </c>
      <c r="F131" s="167">
        <v>10.99</v>
      </c>
      <c r="G131" s="175">
        <v>1</v>
      </c>
      <c r="H131" s="181">
        <f>E131/F131*1000</f>
        <v>9.0991810737033685</v>
      </c>
      <c r="I131" s="182" t="s">
        <v>1442</v>
      </c>
      <c r="J131" s="183">
        <v>9.3800000000000008</v>
      </c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</row>
    <row r="132" spans="1:252" s="169" customFormat="1">
      <c r="A132" s="178">
        <v>89</v>
      </c>
      <c r="B132" s="179">
        <v>4.5</v>
      </c>
      <c r="C132" s="180" t="s">
        <v>1449</v>
      </c>
      <c r="D132" s="166" t="s">
        <v>1441</v>
      </c>
      <c r="E132" s="170">
        <v>9.4E-2</v>
      </c>
      <c r="F132" s="167">
        <v>9.9600000000000009</v>
      </c>
      <c r="G132" s="175">
        <v>1</v>
      </c>
      <c r="H132" s="181">
        <f>E132/F132*1000</f>
        <v>9.4377510040160626</v>
      </c>
      <c r="I132" s="182" t="s">
        <v>1442</v>
      </c>
      <c r="J132" s="183">
        <v>9.3800000000000008</v>
      </c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</row>
    <row r="133" spans="1:252" s="169" customFormat="1">
      <c r="A133" s="171">
        <v>89</v>
      </c>
      <c r="B133" s="185">
        <v>6</v>
      </c>
      <c r="C133" s="139" t="s">
        <v>1449</v>
      </c>
      <c r="D133" s="166" t="s">
        <v>1441</v>
      </c>
      <c r="E133" s="170">
        <v>0.129</v>
      </c>
      <c r="F133" s="167">
        <v>10.55</v>
      </c>
      <c r="G133" s="175">
        <v>1</v>
      </c>
      <c r="H133" s="173">
        <f>E133/F133*1000</f>
        <v>12.227488151658767</v>
      </c>
      <c r="I133" s="186" t="s">
        <v>1442</v>
      </c>
      <c r="J133" s="167">
        <v>12.28</v>
      </c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</row>
    <row r="134" spans="1:252" s="169" customFormat="1">
      <c r="A134" s="171">
        <v>102</v>
      </c>
      <c r="B134" s="185">
        <v>6</v>
      </c>
      <c r="C134" s="139" t="s">
        <v>1463</v>
      </c>
      <c r="D134" s="166" t="s">
        <v>1447</v>
      </c>
      <c r="E134" s="170">
        <f>0.69*F134/50.13</f>
        <v>0.13874326750448832</v>
      </c>
      <c r="F134" s="167">
        <v>10.08</v>
      </c>
      <c r="G134" s="175">
        <v>1</v>
      </c>
      <c r="H134" s="173">
        <f>E134/F134*1000</f>
        <v>13.764213046080188</v>
      </c>
      <c r="I134" s="186" t="s">
        <v>1442</v>
      </c>
      <c r="J134" s="167">
        <v>14.21</v>
      </c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</row>
    <row r="135" spans="1:252" s="169" customFormat="1">
      <c r="A135" s="171">
        <v>102</v>
      </c>
      <c r="B135" s="185">
        <v>6</v>
      </c>
      <c r="C135" s="139" t="s">
        <v>1463</v>
      </c>
      <c r="D135" s="166" t="s">
        <v>1447</v>
      </c>
      <c r="E135" s="170">
        <f>0.69*F135/50.13</f>
        <v>0.14094554159186115</v>
      </c>
      <c r="F135" s="167">
        <v>10.24</v>
      </c>
      <c r="G135" s="175">
        <v>1</v>
      </c>
      <c r="H135" s="173">
        <f>E135/F135*1000</f>
        <v>13.76421304608019</v>
      </c>
      <c r="I135" s="186" t="s">
        <v>1442</v>
      </c>
      <c r="J135" s="167">
        <v>14.21</v>
      </c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</row>
    <row r="136" spans="1:252" s="169" customFormat="1" ht="13.15" customHeight="1">
      <c r="A136" s="171">
        <v>102</v>
      </c>
      <c r="B136" s="185">
        <v>6</v>
      </c>
      <c r="C136" s="139" t="s">
        <v>1463</v>
      </c>
      <c r="D136" s="166" t="s">
        <v>1447</v>
      </c>
      <c r="E136" s="170">
        <f>0.69*F136/50.13</f>
        <v>0.1376421304608019</v>
      </c>
      <c r="F136" s="167">
        <v>10</v>
      </c>
      <c r="G136" s="175">
        <v>1</v>
      </c>
      <c r="H136" s="173">
        <f>E136/F136*1000</f>
        <v>13.764213046080188</v>
      </c>
      <c r="I136" s="186" t="s">
        <v>1442</v>
      </c>
      <c r="J136" s="167">
        <v>14.21</v>
      </c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</row>
    <row r="137" spans="1:252" s="169" customFormat="1" ht="13.15" customHeight="1">
      <c r="A137" s="171">
        <v>102</v>
      </c>
      <c r="B137" s="185">
        <v>6</v>
      </c>
      <c r="C137" s="139" t="s">
        <v>1463</v>
      </c>
      <c r="D137" s="166" t="s">
        <v>1447</v>
      </c>
      <c r="E137" s="170">
        <f>0.69*F137/50.13</f>
        <v>0.13585278276481147</v>
      </c>
      <c r="F137" s="167">
        <v>9.8699999999999992</v>
      </c>
      <c r="G137" s="175">
        <v>1</v>
      </c>
      <c r="H137" s="173">
        <f>E137/F137*1000</f>
        <v>13.76421304608019</v>
      </c>
      <c r="I137" s="186" t="s">
        <v>1442</v>
      </c>
      <c r="J137" s="167">
        <v>14.21</v>
      </c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</row>
    <row r="138" spans="1:252" s="169" customFormat="1" ht="13.15" customHeight="1">
      <c r="A138" s="171">
        <v>102</v>
      </c>
      <c r="B138" s="185">
        <v>6</v>
      </c>
      <c r="C138" s="139" t="s">
        <v>1463</v>
      </c>
      <c r="D138" s="166" t="s">
        <v>1447</v>
      </c>
      <c r="E138" s="170">
        <f>0.69*F138/50.13</f>
        <v>0.13681627767803708</v>
      </c>
      <c r="F138" s="167">
        <v>9.94</v>
      </c>
      <c r="G138" s="175">
        <v>1</v>
      </c>
      <c r="H138" s="173">
        <f>E138/F138*1000</f>
        <v>13.76421304608019</v>
      </c>
      <c r="I138" s="186" t="s">
        <v>1442</v>
      </c>
      <c r="J138" s="167">
        <v>14.21</v>
      </c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</row>
    <row r="139" spans="1:252" s="169" customFormat="1" ht="13.15" customHeight="1">
      <c r="A139" s="171">
        <v>108</v>
      </c>
      <c r="B139" s="185">
        <v>4.5</v>
      </c>
      <c r="C139" s="139" t="s">
        <v>1449</v>
      </c>
      <c r="D139" s="166" t="s">
        <v>1447</v>
      </c>
      <c r="E139" s="170">
        <f>1.375*F139/120.13</f>
        <v>9.3856655290102384E-2</v>
      </c>
      <c r="F139" s="167">
        <v>8.1999999999999993</v>
      </c>
      <c r="G139" s="175">
        <v>1</v>
      </c>
      <c r="H139" s="173">
        <f>E139/F139*1000</f>
        <v>11.445933571963705</v>
      </c>
      <c r="I139" s="186" t="s">
        <v>1442</v>
      </c>
      <c r="J139" s="167">
        <v>10.26</v>
      </c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</row>
    <row r="140" spans="1:252" s="169" customFormat="1" ht="13.15" customHeight="1">
      <c r="A140" s="171">
        <v>108</v>
      </c>
      <c r="B140" s="185">
        <v>4.5</v>
      </c>
      <c r="C140" s="139" t="s">
        <v>1449</v>
      </c>
      <c r="D140" s="166" t="s">
        <v>1447</v>
      </c>
      <c r="E140" s="170">
        <f>1.375*F140/120.13</f>
        <v>9.992300008324316E-2</v>
      </c>
      <c r="F140" s="167">
        <v>8.73</v>
      </c>
      <c r="G140" s="175">
        <v>1</v>
      </c>
      <c r="H140" s="173">
        <f>E140/F140*1000</f>
        <v>11.445933571963705</v>
      </c>
      <c r="I140" s="186" t="s">
        <v>1442</v>
      </c>
      <c r="J140" s="167">
        <v>10.26</v>
      </c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</row>
    <row r="141" spans="1:252" s="169" customFormat="1" ht="13.15" customHeight="1">
      <c r="A141" s="184">
        <v>114</v>
      </c>
      <c r="B141" s="179">
        <v>5</v>
      </c>
      <c r="C141" s="166" t="s">
        <v>1464</v>
      </c>
      <c r="D141" s="166" t="s">
        <v>1441</v>
      </c>
      <c r="E141" s="170">
        <v>0.11</v>
      </c>
      <c r="F141" s="167">
        <v>8.26</v>
      </c>
      <c r="G141" s="175">
        <v>1</v>
      </c>
      <c r="H141" s="181">
        <f>E141/F141*1000</f>
        <v>13.317191283292978</v>
      </c>
      <c r="I141" s="182" t="s">
        <v>1442</v>
      </c>
      <c r="J141" s="183">
        <v>13.44</v>
      </c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</row>
    <row r="142" spans="1:252" s="169" customFormat="1" ht="13.15" customHeight="1">
      <c r="A142" s="178">
        <v>114</v>
      </c>
      <c r="B142" s="179">
        <v>5</v>
      </c>
      <c r="C142" s="166" t="s">
        <v>1464</v>
      </c>
      <c r="D142" s="166" t="s">
        <v>1447</v>
      </c>
      <c r="E142" s="170">
        <v>0.14000000000000001</v>
      </c>
      <c r="F142" s="167">
        <v>10.46</v>
      </c>
      <c r="G142" s="175">
        <v>1</v>
      </c>
      <c r="H142" s="181">
        <f>E142/F142*1000</f>
        <v>13.384321223709369</v>
      </c>
      <c r="I142" s="182" t="s">
        <v>1442</v>
      </c>
      <c r="J142" s="183">
        <v>13.44</v>
      </c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</row>
    <row r="143" spans="1:252" s="169" customFormat="1" ht="13.15" customHeight="1">
      <c r="A143" s="178">
        <v>114</v>
      </c>
      <c r="B143" s="179">
        <v>5</v>
      </c>
      <c r="C143" s="166" t="s">
        <v>1464</v>
      </c>
      <c r="D143" s="166" t="s">
        <v>1447</v>
      </c>
      <c r="E143" s="170">
        <v>0.14199999999999999</v>
      </c>
      <c r="F143" s="167">
        <v>10.48</v>
      </c>
      <c r="G143" s="175">
        <v>1</v>
      </c>
      <c r="H143" s="181">
        <f>E143/F143*1000</f>
        <v>13.549618320610685</v>
      </c>
      <c r="I143" s="182" t="s">
        <v>1442</v>
      </c>
      <c r="J143" s="183">
        <v>13.44</v>
      </c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</row>
    <row r="144" spans="1:252" s="169" customFormat="1" ht="13.15" customHeight="1">
      <c r="A144" s="178">
        <v>114</v>
      </c>
      <c r="B144" s="179">
        <v>5</v>
      </c>
      <c r="C144" s="166" t="s">
        <v>1464</v>
      </c>
      <c r="D144" s="166" t="s">
        <v>1447</v>
      </c>
      <c r="E144" s="170">
        <v>0.13400000000000001</v>
      </c>
      <c r="F144" s="167">
        <v>9.8699999999999992</v>
      </c>
      <c r="G144" s="175">
        <v>1</v>
      </c>
      <c r="H144" s="181">
        <f>E144/F144*1000</f>
        <v>13.576494427558259</v>
      </c>
      <c r="I144" s="182" t="s">
        <v>1442</v>
      </c>
      <c r="J144" s="183">
        <v>13.44</v>
      </c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</row>
    <row r="145" spans="1:252" s="169" customFormat="1" ht="13.15" customHeight="1">
      <c r="A145" s="178">
        <v>114</v>
      </c>
      <c r="B145" s="179">
        <v>5</v>
      </c>
      <c r="C145" s="180" t="s">
        <v>1464</v>
      </c>
      <c r="D145" s="166" t="s">
        <v>1447</v>
      </c>
      <c r="E145" s="170">
        <v>0.14199999999999999</v>
      </c>
      <c r="F145" s="167">
        <v>10.48</v>
      </c>
      <c r="G145" s="175">
        <v>1</v>
      </c>
      <c r="H145" s="181">
        <f>E145/F145*1000</f>
        <v>13.549618320610685</v>
      </c>
      <c r="I145" s="182" t="s">
        <v>1442</v>
      </c>
      <c r="J145" s="183">
        <v>13.44</v>
      </c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</row>
    <row r="146" spans="1:252" s="169" customFormat="1" ht="13.15" customHeight="1">
      <c r="A146" s="178">
        <v>114</v>
      </c>
      <c r="B146" s="179">
        <v>5</v>
      </c>
      <c r="C146" s="180" t="s">
        <v>1464</v>
      </c>
      <c r="D146" s="166" t="s">
        <v>1447</v>
      </c>
      <c r="E146" s="170">
        <v>0.13</v>
      </c>
      <c r="F146" s="167">
        <v>9.65</v>
      </c>
      <c r="G146" s="175">
        <v>1</v>
      </c>
      <c r="H146" s="181">
        <f>E146/F146*1000</f>
        <v>13.471502590673575</v>
      </c>
      <c r="I146" s="182" t="s">
        <v>1442</v>
      </c>
      <c r="J146" s="183">
        <v>13.44</v>
      </c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</row>
    <row r="147" spans="1:252" s="169" customFormat="1" ht="13.15" customHeight="1">
      <c r="A147" s="178">
        <v>114</v>
      </c>
      <c r="B147" s="179">
        <v>5</v>
      </c>
      <c r="C147" s="180" t="s">
        <v>1464</v>
      </c>
      <c r="D147" s="166" t="s">
        <v>1447</v>
      </c>
      <c r="E147" s="170">
        <v>0.14199999999999999</v>
      </c>
      <c r="F147" s="167">
        <v>10.55</v>
      </c>
      <c r="G147" s="175">
        <v>1</v>
      </c>
      <c r="H147" s="181">
        <f>E147/F147*1000</f>
        <v>13.459715639810424</v>
      </c>
      <c r="I147" s="182" t="s">
        <v>1442</v>
      </c>
      <c r="J147" s="183">
        <v>13.44</v>
      </c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</row>
    <row r="148" spans="1:252" s="169" customFormat="1" ht="13.15" customHeight="1">
      <c r="A148" s="178">
        <v>114</v>
      </c>
      <c r="B148" s="179">
        <v>5</v>
      </c>
      <c r="C148" s="180" t="s">
        <v>1464</v>
      </c>
      <c r="D148" s="166" t="s">
        <v>1447</v>
      </c>
      <c r="E148" s="170">
        <v>0.14000000000000001</v>
      </c>
      <c r="F148" s="167">
        <v>10.39</v>
      </c>
      <c r="G148" s="175">
        <v>1</v>
      </c>
      <c r="H148" s="181">
        <f>E148/F148*1000</f>
        <v>13.474494706448509</v>
      </c>
      <c r="I148" s="182" t="s">
        <v>1442</v>
      </c>
      <c r="J148" s="183">
        <v>13.44</v>
      </c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</row>
    <row r="149" spans="1:252" s="169" customFormat="1" ht="13.15" customHeight="1">
      <c r="A149" s="178">
        <v>114</v>
      </c>
      <c r="B149" s="179">
        <v>5</v>
      </c>
      <c r="C149" s="180" t="s">
        <v>1464</v>
      </c>
      <c r="D149" s="166" t="s">
        <v>1447</v>
      </c>
      <c r="E149" s="170">
        <v>0.14199999999999999</v>
      </c>
      <c r="F149" s="167">
        <v>10.42</v>
      </c>
      <c r="G149" s="175">
        <v>1</v>
      </c>
      <c r="H149" s="181">
        <f>E149/F149*1000</f>
        <v>13.627639155470249</v>
      </c>
      <c r="I149" s="182" t="s">
        <v>1442</v>
      </c>
      <c r="J149" s="183">
        <v>13.44</v>
      </c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</row>
    <row r="150" spans="1:252" s="169" customFormat="1" ht="13.15" customHeight="1">
      <c r="A150" s="171">
        <v>114</v>
      </c>
      <c r="B150" s="185">
        <v>6</v>
      </c>
      <c r="C150" s="139" t="s">
        <v>1464</v>
      </c>
      <c r="D150" s="166" t="s">
        <v>1447</v>
      </c>
      <c r="E150" s="170">
        <f>F150*1.325/84.6</f>
        <v>0.14784869976359338</v>
      </c>
      <c r="F150" s="167">
        <v>9.44</v>
      </c>
      <c r="G150" s="175">
        <v>1</v>
      </c>
      <c r="H150" s="173">
        <f>E150/F150*1000</f>
        <v>15.661938534278962</v>
      </c>
      <c r="I150" s="186" t="s">
        <v>1442</v>
      </c>
      <c r="J150" s="167">
        <v>15.98</v>
      </c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</row>
    <row r="151" spans="1:252" s="169" customFormat="1" ht="13.15" customHeight="1">
      <c r="A151" s="171">
        <v>114</v>
      </c>
      <c r="B151" s="185">
        <v>8</v>
      </c>
      <c r="C151" s="139" t="s">
        <v>1443</v>
      </c>
      <c r="D151" s="166" t="s">
        <v>1441</v>
      </c>
      <c r="E151" s="170">
        <v>0.223</v>
      </c>
      <c r="F151" s="167">
        <v>10.68</v>
      </c>
      <c r="G151" s="175">
        <v>1</v>
      </c>
      <c r="H151" s="173">
        <f>E151/F151*1000</f>
        <v>20.880149812734082</v>
      </c>
      <c r="I151" s="186" t="s">
        <v>1442</v>
      </c>
      <c r="J151" s="167">
        <v>20.91</v>
      </c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</row>
    <row r="152" spans="1:252" s="169" customFormat="1" ht="13.15" customHeight="1">
      <c r="A152" s="171">
        <v>114</v>
      </c>
      <c r="B152" s="185">
        <v>10</v>
      </c>
      <c r="C152" s="139" t="s">
        <v>1463</v>
      </c>
      <c r="D152" s="166" t="s">
        <v>1447</v>
      </c>
      <c r="E152" s="170">
        <v>0.26500000000000001</v>
      </c>
      <c r="F152" s="167">
        <v>10.73</v>
      </c>
      <c r="G152" s="175">
        <v>1</v>
      </c>
      <c r="H152" s="173">
        <f>E152/F152*1000</f>
        <v>24.697110904007456</v>
      </c>
      <c r="I152" s="186" t="s">
        <v>1442</v>
      </c>
      <c r="J152" s="167">
        <v>25.65</v>
      </c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</row>
    <row r="153" spans="1:252" s="169" customFormat="1" ht="13.15" customHeight="1">
      <c r="A153" s="171">
        <v>114</v>
      </c>
      <c r="B153" s="185">
        <v>6.4</v>
      </c>
      <c r="C153" s="139" t="s">
        <v>1449</v>
      </c>
      <c r="D153" s="166" t="s">
        <v>1467</v>
      </c>
      <c r="E153" s="170">
        <v>0.17</v>
      </c>
      <c r="F153" s="167">
        <v>9.8699999999999992</v>
      </c>
      <c r="G153" s="175">
        <v>1</v>
      </c>
      <c r="H153" s="173">
        <f>E153/F153*1000</f>
        <v>17.22391084093212</v>
      </c>
      <c r="I153" s="186" t="s">
        <v>1442</v>
      </c>
      <c r="J153" s="167">
        <v>15.98</v>
      </c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</row>
    <row r="154" spans="1:252" s="169" customFormat="1" ht="13.15" customHeight="1">
      <c r="A154" s="171">
        <v>114.3</v>
      </c>
      <c r="B154" s="185">
        <v>7.37</v>
      </c>
      <c r="C154" s="139" t="s">
        <v>1449</v>
      </c>
      <c r="D154" s="166" t="s">
        <v>1468</v>
      </c>
      <c r="E154" s="170">
        <v>0.21</v>
      </c>
      <c r="F154" s="167">
        <v>10.36</v>
      </c>
      <c r="G154" s="175">
        <v>1</v>
      </c>
      <c r="H154" s="173">
        <f>E154/F154*1000</f>
        <v>20.27027027027027</v>
      </c>
      <c r="I154" s="186" t="s">
        <v>1442</v>
      </c>
      <c r="J154" s="167">
        <v>18.47</v>
      </c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</row>
    <row r="155" spans="1:252" s="169" customFormat="1" ht="13.15" customHeight="1">
      <c r="A155" s="171">
        <v>133</v>
      </c>
      <c r="B155" s="185">
        <v>4</v>
      </c>
      <c r="C155" s="139" t="s">
        <v>1449</v>
      </c>
      <c r="D155" s="166" t="s">
        <v>1441</v>
      </c>
      <c r="E155" s="170">
        <f>2.28*F155/175.54</f>
        <v>0.12702745812920133</v>
      </c>
      <c r="F155" s="167">
        <v>9.7799999999999994</v>
      </c>
      <c r="G155" s="175">
        <v>1</v>
      </c>
      <c r="H155" s="173">
        <f>E155/F155*1000</f>
        <v>12.988492651247581</v>
      </c>
      <c r="I155" s="186" t="s">
        <v>1442</v>
      </c>
      <c r="J155" s="167">
        <v>12.73</v>
      </c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</row>
    <row r="156" spans="1:252" s="169" customFormat="1" ht="13.15" customHeight="1">
      <c r="A156" s="171">
        <v>133</v>
      </c>
      <c r="B156" s="185">
        <v>4</v>
      </c>
      <c r="C156" s="139" t="s">
        <v>1449</v>
      </c>
      <c r="D156" s="174" t="s">
        <v>1441</v>
      </c>
      <c r="E156" s="170">
        <v>0.11899999999999999</v>
      </c>
      <c r="F156" s="167">
        <v>9.3699999999999992</v>
      </c>
      <c r="G156" s="175">
        <v>1</v>
      </c>
      <c r="H156" s="173">
        <f>E156/F156*1000</f>
        <v>12.700106723585913</v>
      </c>
      <c r="I156" s="186" t="s">
        <v>1442</v>
      </c>
      <c r="J156" s="167" t="s">
        <v>1465</v>
      </c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</row>
    <row r="157" spans="1:252" s="169" customFormat="1" ht="13.15" customHeight="1">
      <c r="A157" s="171">
        <v>133</v>
      </c>
      <c r="B157" s="185">
        <v>4</v>
      </c>
      <c r="C157" s="139" t="s">
        <v>1449</v>
      </c>
      <c r="D157" s="174" t="s">
        <v>1441</v>
      </c>
      <c r="E157" s="170">
        <v>0.10199999999999999</v>
      </c>
      <c r="F157" s="167">
        <v>8</v>
      </c>
      <c r="G157" s="175">
        <v>1</v>
      </c>
      <c r="H157" s="173">
        <f>E157/F157*1000</f>
        <v>12.75</v>
      </c>
      <c r="I157" s="186" t="s">
        <v>1442</v>
      </c>
      <c r="J157" s="167" t="s">
        <v>1465</v>
      </c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</row>
    <row r="158" spans="1:252" s="169" customFormat="1" ht="13.15" customHeight="1">
      <c r="A158" s="171">
        <v>133</v>
      </c>
      <c r="B158" s="185">
        <v>4</v>
      </c>
      <c r="C158" s="139" t="s">
        <v>1449</v>
      </c>
      <c r="D158" s="166" t="s">
        <v>1441</v>
      </c>
      <c r="E158" s="170">
        <f>2.28*F158/175.54</f>
        <v>0.12105275150962742</v>
      </c>
      <c r="F158" s="167">
        <v>9.32</v>
      </c>
      <c r="G158" s="175">
        <v>1</v>
      </c>
      <c r="H158" s="173">
        <f>E158/F158*1000</f>
        <v>12.988492651247578</v>
      </c>
      <c r="I158" s="186" t="s">
        <v>1442</v>
      </c>
      <c r="J158" s="167">
        <v>12.73</v>
      </c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</row>
    <row r="159" spans="1:252" s="169" customFormat="1" ht="13.15" customHeight="1">
      <c r="A159" s="171">
        <v>133</v>
      </c>
      <c r="B159" s="185">
        <v>4</v>
      </c>
      <c r="C159" s="139" t="s">
        <v>1449</v>
      </c>
      <c r="D159" s="166" t="s">
        <v>1441</v>
      </c>
      <c r="E159" s="170">
        <f>2.28*F159/175.54</f>
        <v>0.1276768827617637</v>
      </c>
      <c r="F159" s="167">
        <v>9.83</v>
      </c>
      <c r="G159" s="175">
        <v>1</v>
      </c>
      <c r="H159" s="173">
        <f>E159/F159*1000</f>
        <v>12.988492651247579</v>
      </c>
      <c r="I159" s="186" t="s">
        <v>1442</v>
      </c>
      <c r="J159" s="167">
        <v>12.73</v>
      </c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</row>
    <row r="160" spans="1:252" s="169" customFormat="1" ht="13.15" customHeight="1">
      <c r="A160" s="171">
        <v>133</v>
      </c>
      <c r="B160" s="185">
        <v>5</v>
      </c>
      <c r="C160" s="139" t="s">
        <v>1464</v>
      </c>
      <c r="D160" s="166" t="s">
        <v>1447</v>
      </c>
      <c r="E160" s="170">
        <f>0.3*F160/16.91</f>
        <v>0.14458900059136603</v>
      </c>
      <c r="F160" s="167">
        <v>8.15</v>
      </c>
      <c r="G160" s="175">
        <v>1</v>
      </c>
      <c r="H160" s="173">
        <f>E160/F160*1000</f>
        <v>17.740981667652274</v>
      </c>
      <c r="I160" s="186" t="s">
        <v>1442</v>
      </c>
      <c r="J160" s="167">
        <v>15.78</v>
      </c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</row>
    <row r="161" spans="1:252" s="169" customFormat="1" ht="13.15" customHeight="1">
      <c r="A161" s="171">
        <v>133</v>
      </c>
      <c r="B161" s="185">
        <v>5</v>
      </c>
      <c r="C161" s="139" t="s">
        <v>1449</v>
      </c>
      <c r="D161" s="166" t="s">
        <v>1441</v>
      </c>
      <c r="E161" s="170">
        <f>0.3*F161/18.6</f>
        <v>0.15435483870967739</v>
      </c>
      <c r="F161" s="167">
        <v>9.57</v>
      </c>
      <c r="G161" s="175">
        <v>1</v>
      </c>
      <c r="H161" s="173">
        <f>E161/F161*1000</f>
        <v>16.129032258064512</v>
      </c>
      <c r="I161" s="186" t="s">
        <v>1442</v>
      </c>
      <c r="J161" s="167">
        <v>15.78</v>
      </c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</row>
    <row r="162" spans="1:252" s="169" customFormat="1" ht="13.15" customHeight="1">
      <c r="A162" s="171">
        <v>133</v>
      </c>
      <c r="B162" s="185">
        <v>5</v>
      </c>
      <c r="C162" s="139" t="s">
        <v>1463</v>
      </c>
      <c r="D162" s="166" t="s">
        <v>1441</v>
      </c>
      <c r="E162" s="170">
        <f>0.3*F162/18.6</f>
        <v>0.14564516129032254</v>
      </c>
      <c r="F162" s="167">
        <v>9.0299999999999994</v>
      </c>
      <c r="G162" s="175">
        <v>1</v>
      </c>
      <c r="H162" s="173">
        <f>E162/F162*1000</f>
        <v>16.129032258064512</v>
      </c>
      <c r="I162" s="186" t="s">
        <v>1442</v>
      </c>
      <c r="J162" s="167">
        <v>15.78</v>
      </c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</row>
    <row r="163" spans="1:252" s="169" customFormat="1" ht="13.15" customHeight="1">
      <c r="A163" s="175">
        <v>159</v>
      </c>
      <c r="B163" s="165">
        <v>5</v>
      </c>
      <c r="C163" s="166" t="s">
        <v>1463</v>
      </c>
      <c r="D163" s="166" t="s">
        <v>1441</v>
      </c>
      <c r="E163" s="170">
        <v>0.182</v>
      </c>
      <c r="F163" s="167">
        <v>8.1300000000000008</v>
      </c>
      <c r="G163" s="175">
        <v>1</v>
      </c>
      <c r="H163" s="173">
        <f>0.182/8.13*1000</f>
        <v>22.386223862238619</v>
      </c>
      <c r="I163" s="176" t="s">
        <v>1442</v>
      </c>
      <c r="J163" s="167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</row>
    <row r="164" spans="1:252" s="169" customFormat="1" ht="13.15" customHeight="1">
      <c r="A164" s="171">
        <v>159</v>
      </c>
      <c r="B164" s="185">
        <v>4.5</v>
      </c>
      <c r="C164" s="139" t="s">
        <v>1449</v>
      </c>
      <c r="D164" s="166" t="s">
        <v>1447</v>
      </c>
      <c r="E164" s="170">
        <v>0.17499999999999999</v>
      </c>
      <c r="F164" s="167">
        <v>7.67</v>
      </c>
      <c r="G164" s="175">
        <v>1</v>
      </c>
      <c r="H164" s="173">
        <f>E164/F164*1000</f>
        <v>22.81616688396349</v>
      </c>
      <c r="I164" s="186" t="s">
        <v>1442</v>
      </c>
      <c r="J164" s="167" t="s">
        <v>1466</v>
      </c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</row>
    <row r="165" spans="1:252" s="169" customFormat="1" ht="13.15" customHeight="1">
      <c r="A165" s="171">
        <v>159</v>
      </c>
      <c r="B165" s="185">
        <v>6</v>
      </c>
      <c r="C165" s="139" t="s">
        <v>1443</v>
      </c>
      <c r="D165" s="166" t="s">
        <v>1441</v>
      </c>
      <c r="E165" s="170">
        <f>1.375*F165/57.14</f>
        <v>0.23004900245012253</v>
      </c>
      <c r="F165" s="167">
        <v>9.56</v>
      </c>
      <c r="G165" s="175">
        <v>1</v>
      </c>
      <c r="H165" s="173">
        <f>E165/F165*1000</f>
        <v>24.063703185159259</v>
      </c>
      <c r="I165" s="186" t="s">
        <v>1442</v>
      </c>
      <c r="J165" s="167">
        <v>22.64</v>
      </c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</row>
    <row r="166" spans="1:252" s="169" customFormat="1" ht="13.15" customHeight="1">
      <c r="A166" s="171">
        <v>159</v>
      </c>
      <c r="B166" s="185">
        <v>5</v>
      </c>
      <c r="C166" s="139" t="s">
        <v>1449</v>
      </c>
      <c r="D166" s="166" t="s">
        <v>1441</v>
      </c>
      <c r="E166" s="170">
        <v>6.2E-2</v>
      </c>
      <c r="F166" s="167">
        <v>3.4</v>
      </c>
      <c r="G166" s="175">
        <v>1</v>
      </c>
      <c r="H166" s="173">
        <f>E166/F166*1000</f>
        <v>18.235294117647058</v>
      </c>
      <c r="I166" s="186" t="s">
        <v>1442</v>
      </c>
      <c r="J166" s="167">
        <v>18.989999999999998</v>
      </c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</row>
    <row r="167" spans="1:252" s="169" customFormat="1" ht="13.15" customHeight="1">
      <c r="A167" s="171">
        <v>159</v>
      </c>
      <c r="B167" s="185">
        <v>5</v>
      </c>
      <c r="C167" s="139" t="s">
        <v>1449</v>
      </c>
      <c r="D167" s="166" t="s">
        <v>1441</v>
      </c>
      <c r="E167" s="170">
        <f>0.39*F167/19.13</f>
        <v>0.19510193413486673</v>
      </c>
      <c r="F167" s="167">
        <v>9.57</v>
      </c>
      <c r="G167" s="175">
        <v>1</v>
      </c>
      <c r="H167" s="173">
        <f>E167/F167*1000</f>
        <v>20.386826973340305</v>
      </c>
      <c r="I167" s="186" t="s">
        <v>1442</v>
      </c>
      <c r="J167" s="167">
        <v>18.989999999999998</v>
      </c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</row>
    <row r="168" spans="1:252" s="169" customFormat="1" ht="13.15" customHeight="1">
      <c r="A168" s="171">
        <v>159</v>
      </c>
      <c r="B168" s="185">
        <v>6</v>
      </c>
      <c r="C168" s="139" t="s">
        <v>1443</v>
      </c>
      <c r="D168" s="166" t="s">
        <v>1447</v>
      </c>
      <c r="E168" s="170">
        <f>2.28*F168/95.99</f>
        <v>0.22659860402125223</v>
      </c>
      <c r="F168" s="167">
        <f>8.55+0.99</f>
        <v>9.5400000000000009</v>
      </c>
      <c r="G168" s="175">
        <v>1</v>
      </c>
      <c r="H168" s="173">
        <f>E168/F168*1000</f>
        <v>23.752474216064172</v>
      </c>
      <c r="I168" s="186" t="s">
        <v>1442</v>
      </c>
      <c r="J168" s="167">
        <v>22.64</v>
      </c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</row>
    <row r="169" spans="1:252" s="169" customFormat="1" ht="13.15" customHeight="1">
      <c r="A169" s="171">
        <v>159</v>
      </c>
      <c r="B169" s="185">
        <v>6</v>
      </c>
      <c r="C169" s="139" t="s">
        <v>1443</v>
      </c>
      <c r="D169" s="166" t="s">
        <v>1447</v>
      </c>
      <c r="E169" s="170">
        <f>0.61*F169/25.69</f>
        <v>0.1958933437135072</v>
      </c>
      <c r="F169" s="167">
        <v>8.25</v>
      </c>
      <c r="G169" s="175">
        <v>1</v>
      </c>
      <c r="H169" s="173">
        <f>E169/F169*1000</f>
        <v>23.744647722849358</v>
      </c>
      <c r="I169" s="186" t="s">
        <v>1442</v>
      </c>
      <c r="J169" s="167">
        <v>22.64</v>
      </c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</row>
    <row r="170" spans="1:252" s="169" customFormat="1" ht="13.15" customHeight="1">
      <c r="A170" s="171">
        <v>159</v>
      </c>
      <c r="B170" s="185">
        <v>8</v>
      </c>
      <c r="C170" s="139" t="s">
        <v>1449</v>
      </c>
      <c r="D170" s="166" t="s">
        <v>1447</v>
      </c>
      <c r="E170" s="170">
        <f>3.01*F170/100.15</f>
        <v>0.2774068896655017</v>
      </c>
      <c r="F170" s="167">
        <v>9.23</v>
      </c>
      <c r="G170" s="175">
        <v>1</v>
      </c>
      <c r="H170" s="173">
        <f>E170/F170*1000</f>
        <v>30.054917623564645</v>
      </c>
      <c r="I170" s="186" t="s">
        <v>1442</v>
      </c>
      <c r="J170" s="167">
        <v>29.79</v>
      </c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</row>
    <row r="171" spans="1:252" s="169" customFormat="1" ht="13.15" customHeight="1">
      <c r="A171" s="171">
        <v>159</v>
      </c>
      <c r="B171" s="185">
        <v>8</v>
      </c>
      <c r="C171" s="139" t="s">
        <v>1449</v>
      </c>
      <c r="D171" s="166" t="s">
        <v>1447</v>
      </c>
      <c r="E171" s="170">
        <f>1.98*F171/65.64</f>
        <v>0.278418647166362</v>
      </c>
      <c r="F171" s="167">
        <f>9.21+0.02</f>
        <v>9.23</v>
      </c>
      <c r="G171" s="175">
        <v>1</v>
      </c>
      <c r="H171" s="173">
        <f>E171/F171*1000</f>
        <v>30.164533820840951</v>
      </c>
      <c r="I171" s="186" t="s">
        <v>1442</v>
      </c>
      <c r="J171" s="167">
        <v>29.79</v>
      </c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</row>
    <row r="172" spans="1:252" s="169" customFormat="1" ht="13.15" customHeight="1">
      <c r="A172" s="171">
        <v>159</v>
      </c>
      <c r="B172" s="185">
        <v>8</v>
      </c>
      <c r="C172" s="139" t="s">
        <v>1449</v>
      </c>
      <c r="D172" s="166" t="s">
        <v>1441</v>
      </c>
      <c r="E172" s="170">
        <v>0.17499999999999999</v>
      </c>
      <c r="F172" s="167">
        <v>5.96</v>
      </c>
      <c r="G172" s="175">
        <v>1</v>
      </c>
      <c r="H172" s="173">
        <f>E172/F172*1000</f>
        <v>29.36241610738255</v>
      </c>
      <c r="I172" s="186" t="s">
        <v>1442</v>
      </c>
      <c r="J172" s="167">
        <v>29.79</v>
      </c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</row>
    <row r="173" spans="1:252" s="169" customFormat="1" ht="13.15" customHeight="1">
      <c r="A173" s="184">
        <v>159</v>
      </c>
      <c r="B173" s="191">
        <v>12</v>
      </c>
      <c r="C173" s="139" t="s">
        <v>1449</v>
      </c>
      <c r="D173" s="166" t="s">
        <v>1447</v>
      </c>
      <c r="E173" s="212">
        <v>4.4189999999999996</v>
      </c>
      <c r="F173" s="167">
        <v>182.14</v>
      </c>
      <c r="G173" s="175">
        <v>13</v>
      </c>
      <c r="H173" s="181">
        <f>4.419/108.14*1000</f>
        <v>40.863695209913068</v>
      </c>
      <c r="I173" s="192" t="s">
        <v>1442</v>
      </c>
      <c r="J173" s="183">
        <v>43.5</v>
      </c>
      <c r="ID173"/>
      <c r="IE173"/>
      <c r="IF173"/>
      <c r="IG173"/>
      <c r="IH173"/>
      <c r="II173"/>
      <c r="IJ173"/>
      <c r="IK173"/>
      <c r="IL173"/>
      <c r="IM173"/>
      <c r="IN173"/>
      <c r="IO173"/>
      <c r="IP173"/>
      <c r="IQ173"/>
      <c r="IR173"/>
    </row>
    <row r="174" spans="1:252" s="169" customFormat="1" ht="13.15" customHeight="1">
      <c r="A174" s="171">
        <v>168</v>
      </c>
      <c r="B174" s="165">
        <v>9</v>
      </c>
      <c r="C174" s="166" t="s">
        <v>1449</v>
      </c>
      <c r="D174" s="166" t="s">
        <v>1445</v>
      </c>
      <c r="E174" s="170">
        <f>F174*H174/1000</f>
        <v>0.34443039999999997</v>
      </c>
      <c r="F174" s="167">
        <v>9.76</v>
      </c>
      <c r="G174" s="171">
        <v>1</v>
      </c>
      <c r="H174" s="167">
        <v>35.29</v>
      </c>
      <c r="I174" s="168" t="s">
        <v>1448</v>
      </c>
      <c r="J174" s="167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</row>
    <row r="175" spans="1:252" s="169" customFormat="1" ht="13.15" customHeight="1">
      <c r="A175" s="171">
        <v>168</v>
      </c>
      <c r="B175" s="185">
        <v>5</v>
      </c>
      <c r="C175" s="139" t="s">
        <v>1464</v>
      </c>
      <c r="D175" s="166" t="s">
        <v>1441</v>
      </c>
      <c r="E175" s="170">
        <f>0.585*F175/27.81</f>
        <v>0.1901618122977346</v>
      </c>
      <c r="F175" s="167">
        <v>9.0399999999999991</v>
      </c>
      <c r="G175" s="175">
        <v>1</v>
      </c>
      <c r="H175" s="173">
        <f>E175/F175*1000</f>
        <v>21.035598705501616</v>
      </c>
      <c r="I175" s="186" t="s">
        <v>1442</v>
      </c>
      <c r="J175" s="167">
        <v>20.100000000000001</v>
      </c>
      <c r="ID175"/>
      <c r="IE175"/>
      <c r="IF175"/>
      <c r="IG175"/>
      <c r="IH175"/>
      <c r="II175"/>
      <c r="IJ175"/>
      <c r="IK175"/>
      <c r="IL175"/>
      <c r="IM175"/>
      <c r="IN175"/>
      <c r="IO175"/>
      <c r="IP175"/>
      <c r="IQ175"/>
      <c r="IR175"/>
    </row>
    <row r="176" spans="1:252" s="169" customFormat="1" ht="13.15" customHeight="1">
      <c r="A176" s="171">
        <v>168</v>
      </c>
      <c r="B176" s="185">
        <v>5</v>
      </c>
      <c r="C176" s="139" t="s">
        <v>1464</v>
      </c>
      <c r="D176" s="166" t="s">
        <v>1441</v>
      </c>
      <c r="E176" s="170">
        <f>0.585*F176/27.81</f>
        <v>0.19415857605177994</v>
      </c>
      <c r="F176" s="167">
        <v>9.23</v>
      </c>
      <c r="G176" s="175">
        <v>1</v>
      </c>
      <c r="H176" s="173">
        <f>E176/F176*1000</f>
        <v>21.035598705501616</v>
      </c>
      <c r="I176" s="186" t="s">
        <v>1442</v>
      </c>
      <c r="J176" s="167">
        <v>20.100000000000001</v>
      </c>
      <c r="ID176"/>
      <c r="IE176"/>
      <c r="IF176"/>
      <c r="IG176"/>
      <c r="IH176"/>
      <c r="II176"/>
      <c r="IJ176"/>
      <c r="IK176"/>
      <c r="IL176"/>
      <c r="IM176"/>
      <c r="IN176"/>
      <c r="IO176"/>
      <c r="IP176"/>
      <c r="IQ176"/>
      <c r="IR176"/>
    </row>
    <row r="177" spans="1:256" s="193" customFormat="1" ht="13.15" customHeight="1">
      <c r="A177" s="171">
        <v>168</v>
      </c>
      <c r="B177" s="185">
        <v>5</v>
      </c>
      <c r="C177" s="139" t="s">
        <v>1464</v>
      </c>
      <c r="D177" s="166" t="s">
        <v>1441</v>
      </c>
      <c r="E177" s="170">
        <f>0.585*F177/27.81</f>
        <v>0.2006796116504854</v>
      </c>
      <c r="F177" s="167">
        <v>9.5399999999999991</v>
      </c>
      <c r="G177" s="175">
        <v>1</v>
      </c>
      <c r="H177" s="173">
        <f>E177/F177*1000</f>
        <v>21.035598705501613</v>
      </c>
      <c r="I177" s="186" t="s">
        <v>1442</v>
      </c>
      <c r="J177" s="167">
        <v>20.100000000000001</v>
      </c>
    </row>
    <row r="178" spans="1:256" s="169" customFormat="1" ht="13.15" customHeight="1">
      <c r="A178" s="187"/>
      <c r="B178" s="188"/>
      <c r="C178" s="189"/>
      <c r="D178" s="189"/>
      <c r="E178" s="190"/>
      <c r="F178" s="190"/>
      <c r="G178" s="190"/>
      <c r="H178" s="190"/>
      <c r="I178" s="190"/>
      <c r="J178" s="190"/>
      <c r="ID178"/>
      <c r="IE178"/>
      <c r="IF178"/>
      <c r="IG178"/>
      <c r="IH178"/>
      <c r="II178"/>
      <c r="IJ178"/>
      <c r="IK178"/>
      <c r="IL178"/>
      <c r="IM178"/>
      <c r="IN178"/>
      <c r="IO178"/>
      <c r="IP178"/>
      <c r="IQ178"/>
      <c r="IR178"/>
    </row>
    <row r="179" spans="1:256" s="169" customFormat="1" ht="13.15" customHeight="1">
      <c r="A179" s="155" t="s">
        <v>1460</v>
      </c>
      <c r="B179" s="200" t="s">
        <v>37</v>
      </c>
      <c r="C179" s="194"/>
      <c r="D179" s="195"/>
      <c r="E179" s="196">
        <f>SUM(E94:E178)</f>
        <v>14.412058289295089</v>
      </c>
      <c r="F179" s="197">
        <f>SUM(F94:F178)</f>
        <v>954.99999999999989</v>
      </c>
      <c r="G179" s="198">
        <f>SUM(G94:G178)</f>
        <v>96</v>
      </c>
      <c r="H179" s="199"/>
      <c r="I179" s="199"/>
      <c r="J179" s="199"/>
      <c r="ID179"/>
      <c r="IE179"/>
      <c r="IF179"/>
      <c r="IG179"/>
      <c r="IH179"/>
      <c r="II179"/>
      <c r="IJ179"/>
      <c r="IK179"/>
      <c r="IL179"/>
      <c r="IM179"/>
      <c r="IN179"/>
      <c r="IO179"/>
      <c r="IP179"/>
      <c r="IQ179"/>
      <c r="IR179"/>
    </row>
    <row r="180" spans="1:256" s="169" customFormat="1" ht="13.15" customHeight="1">
      <c r="A180" s="155"/>
      <c r="B180" s="155"/>
      <c r="G180" s="155"/>
      <c r="J180" s="201"/>
      <c r="K180" s="202"/>
      <c r="L180" s="199"/>
      <c r="M180" s="199"/>
      <c r="N180" s="199"/>
      <c r="IH180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</row>
    <row r="181" spans="1:256" s="169" customFormat="1" ht="13.15" customHeight="1">
      <c r="A181" s="155"/>
      <c r="J181" s="200"/>
      <c r="L181" s="199"/>
      <c r="M181" s="199"/>
      <c r="N181" s="199"/>
      <c r="IH181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</row>
    <row r="183" spans="1:256" s="106" customFormat="1" ht="25.5">
      <c r="A183" s="203" t="s">
        <v>1469</v>
      </c>
      <c r="B183" s="203" t="s">
        <v>1412</v>
      </c>
      <c r="C183" s="203" t="s">
        <v>1413</v>
      </c>
      <c r="D183" s="203" t="s">
        <v>1411</v>
      </c>
      <c r="E183" s="203" t="s">
        <v>1470</v>
      </c>
      <c r="F183" s="204" t="s">
        <v>1471</v>
      </c>
    </row>
    <row r="184" spans="1:256" s="106" customFormat="1" ht="56.25">
      <c r="A184" s="205" t="s">
        <v>1472</v>
      </c>
      <c r="B184" s="206">
        <v>57</v>
      </c>
      <c r="C184" s="206">
        <v>4</v>
      </c>
      <c r="D184" s="205" t="s">
        <v>1473</v>
      </c>
      <c r="E184" s="207">
        <v>2022</v>
      </c>
      <c r="F184" s="208">
        <v>48.176000000000002</v>
      </c>
    </row>
    <row r="185" spans="1:256" s="106" customFormat="1" ht="56.25">
      <c r="A185" s="205" t="s">
        <v>1474</v>
      </c>
      <c r="B185" s="206">
        <v>89</v>
      </c>
      <c r="C185" s="206">
        <v>4</v>
      </c>
      <c r="D185" s="205" t="s">
        <v>1473</v>
      </c>
      <c r="E185" s="207">
        <v>2022</v>
      </c>
      <c r="F185" s="208">
        <v>20.077000000000002</v>
      </c>
    </row>
    <row r="186" spans="1:256" s="106" customFormat="1" ht="56.25">
      <c r="A186" s="205" t="s">
        <v>1474</v>
      </c>
      <c r="B186" s="206">
        <v>89</v>
      </c>
      <c r="C186" s="206">
        <v>4</v>
      </c>
      <c r="D186" s="205" t="s">
        <v>1473</v>
      </c>
      <c r="E186" s="207">
        <v>2022</v>
      </c>
      <c r="F186" s="208">
        <v>8.4740000000000002</v>
      </c>
    </row>
    <row r="187" spans="1:256" s="106" customFormat="1" ht="56.25">
      <c r="A187" s="205" t="s">
        <v>1474</v>
      </c>
      <c r="B187" s="206">
        <v>89</v>
      </c>
      <c r="C187" s="206">
        <v>4</v>
      </c>
      <c r="D187" s="205" t="s">
        <v>1473</v>
      </c>
      <c r="E187" s="207">
        <v>2022</v>
      </c>
      <c r="F187" s="208">
        <v>7.7990000000000004</v>
      </c>
    </row>
    <row r="188" spans="1:256" s="106" customFormat="1" ht="78.75">
      <c r="A188" s="205" t="s">
        <v>1475</v>
      </c>
      <c r="B188" s="206">
        <v>60</v>
      </c>
      <c r="C188" s="206">
        <v>4</v>
      </c>
      <c r="D188" s="205" t="s">
        <v>1417</v>
      </c>
      <c r="E188" s="207">
        <v>2022</v>
      </c>
      <c r="F188" s="208">
        <v>5.2629999999999999</v>
      </c>
    </row>
    <row r="189" spans="1:256" s="106" customFormat="1" ht="67.5">
      <c r="A189" s="205" t="s">
        <v>1476</v>
      </c>
      <c r="B189" s="206">
        <v>114</v>
      </c>
      <c r="C189" s="206">
        <v>10</v>
      </c>
      <c r="D189" s="205" t="s">
        <v>1354</v>
      </c>
      <c r="E189" s="207">
        <v>2022</v>
      </c>
      <c r="F189" s="208">
        <v>5.19</v>
      </c>
    </row>
    <row r="190" spans="1:256" s="106" customFormat="1" ht="67.5">
      <c r="A190" s="205" t="s">
        <v>1477</v>
      </c>
      <c r="B190" s="206">
        <v>108</v>
      </c>
      <c r="C190" s="206">
        <v>5</v>
      </c>
      <c r="D190" s="205" t="s">
        <v>1417</v>
      </c>
      <c r="E190" s="207">
        <v>2021</v>
      </c>
      <c r="F190" s="208">
        <v>5.157</v>
      </c>
    </row>
    <row r="191" spans="1:256" s="106" customFormat="1" ht="56.25">
      <c r="A191" s="205" t="s">
        <v>1478</v>
      </c>
      <c r="B191" s="206">
        <v>89</v>
      </c>
      <c r="C191" s="206">
        <v>5</v>
      </c>
      <c r="D191" s="205" t="s">
        <v>1473</v>
      </c>
      <c r="E191" s="207">
        <v>2022</v>
      </c>
      <c r="F191" s="208">
        <v>5.0839999999999996</v>
      </c>
    </row>
    <row r="192" spans="1:256" s="106" customFormat="1" ht="78.75">
      <c r="A192" s="205" t="s">
        <v>1479</v>
      </c>
      <c r="B192" s="206">
        <v>76</v>
      </c>
      <c r="C192" s="206">
        <v>4</v>
      </c>
      <c r="D192" s="205" t="s">
        <v>1417</v>
      </c>
      <c r="E192" s="207">
        <v>2022</v>
      </c>
      <c r="F192" s="208">
        <v>4.6459999999999999</v>
      </c>
    </row>
    <row r="193" spans="1:6" s="106" customFormat="1" ht="78.75">
      <c r="A193" s="205" t="s">
        <v>1480</v>
      </c>
      <c r="B193" s="206">
        <v>108</v>
      </c>
      <c r="C193" s="206">
        <v>8</v>
      </c>
      <c r="D193" s="205" t="s">
        <v>1354</v>
      </c>
      <c r="E193" s="207">
        <v>2022</v>
      </c>
      <c r="F193" s="208">
        <v>3.5350000000000001</v>
      </c>
    </row>
    <row r="194" spans="1:6" s="106" customFormat="1" ht="67.5">
      <c r="A194" s="205" t="s">
        <v>1481</v>
      </c>
      <c r="B194" s="206">
        <v>108</v>
      </c>
      <c r="C194" s="206">
        <v>5</v>
      </c>
      <c r="D194" s="205" t="s">
        <v>1417</v>
      </c>
      <c r="E194" s="207">
        <v>2022</v>
      </c>
      <c r="F194" s="208">
        <v>3.51</v>
      </c>
    </row>
    <row r="195" spans="1:6" s="106" customFormat="1" ht="56.25">
      <c r="A195" s="205" t="s">
        <v>1482</v>
      </c>
      <c r="B195" s="206">
        <v>108</v>
      </c>
      <c r="C195" s="206">
        <v>5</v>
      </c>
      <c r="D195" s="205" t="s">
        <v>1473</v>
      </c>
      <c r="E195" s="207">
        <v>2022</v>
      </c>
      <c r="F195" s="208">
        <v>3.262</v>
      </c>
    </row>
    <row r="196" spans="1:6" s="106" customFormat="1" ht="45">
      <c r="A196" s="205" t="s">
        <v>1483</v>
      </c>
      <c r="B196" s="206">
        <v>89</v>
      </c>
      <c r="C196" s="206">
        <v>5</v>
      </c>
      <c r="D196" s="205" t="s">
        <v>1417</v>
      </c>
      <c r="E196" s="207">
        <v>2020</v>
      </c>
      <c r="F196" s="208">
        <v>2.8929999999999998</v>
      </c>
    </row>
    <row r="197" spans="1:6" s="106" customFormat="1" ht="78.75">
      <c r="A197" s="205" t="s">
        <v>1484</v>
      </c>
      <c r="B197" s="206">
        <v>114</v>
      </c>
      <c r="C197" s="206">
        <v>6</v>
      </c>
      <c r="D197" s="205" t="s">
        <v>1473</v>
      </c>
      <c r="E197" s="207">
        <v>2022</v>
      </c>
      <c r="F197" s="208">
        <v>2.6850000000000001</v>
      </c>
    </row>
    <row r="198" spans="1:6" s="106" customFormat="1" ht="45">
      <c r="A198" s="205" t="s">
        <v>1485</v>
      </c>
      <c r="B198" s="206">
        <v>76</v>
      </c>
      <c r="C198" s="206">
        <v>4</v>
      </c>
      <c r="D198" s="205" t="s">
        <v>1417</v>
      </c>
      <c r="E198" s="207">
        <v>2020</v>
      </c>
      <c r="F198" s="208">
        <v>2.67</v>
      </c>
    </row>
    <row r="199" spans="1:6" s="106" customFormat="1" ht="56.25">
      <c r="A199" s="205" t="s">
        <v>1482</v>
      </c>
      <c r="B199" s="206">
        <v>108</v>
      </c>
      <c r="C199" s="206">
        <v>5</v>
      </c>
      <c r="D199" s="205" t="s">
        <v>1473</v>
      </c>
      <c r="E199" s="207">
        <v>2022</v>
      </c>
      <c r="F199" s="208">
        <v>2.649</v>
      </c>
    </row>
    <row r="200" spans="1:6" s="106" customFormat="1" ht="56.25">
      <c r="A200" s="205" t="s">
        <v>1486</v>
      </c>
      <c r="B200" s="206">
        <v>57</v>
      </c>
      <c r="C200" s="206">
        <v>5</v>
      </c>
      <c r="D200" s="205" t="s">
        <v>1473</v>
      </c>
      <c r="E200" s="207">
        <v>2022</v>
      </c>
      <c r="F200" s="208">
        <v>2.3929999999999998</v>
      </c>
    </row>
    <row r="201" spans="1:6" s="106" customFormat="1" ht="78.75">
      <c r="A201" s="205" t="s">
        <v>1487</v>
      </c>
      <c r="B201" s="206">
        <v>89</v>
      </c>
      <c r="C201" s="209">
        <v>5.5</v>
      </c>
      <c r="D201" s="205" t="s">
        <v>1417</v>
      </c>
      <c r="E201" s="207">
        <v>2021</v>
      </c>
      <c r="F201" s="208">
        <v>2.1739999999999999</v>
      </c>
    </row>
    <row r="202" spans="1:6" s="106" customFormat="1" ht="67.5">
      <c r="A202" s="205" t="s">
        <v>1488</v>
      </c>
      <c r="B202" s="206">
        <v>57</v>
      </c>
      <c r="C202" s="206">
        <v>6</v>
      </c>
      <c r="D202" s="205" t="s">
        <v>1417</v>
      </c>
      <c r="E202" s="207">
        <v>2022</v>
      </c>
      <c r="F202" s="208">
        <v>1.9830000000000001</v>
      </c>
    </row>
    <row r="203" spans="1:6" s="106" customFormat="1" ht="56.25">
      <c r="A203" s="205" t="s">
        <v>1489</v>
      </c>
      <c r="B203" s="206">
        <v>57</v>
      </c>
      <c r="C203" s="206">
        <v>6</v>
      </c>
      <c r="D203" s="205" t="s">
        <v>1473</v>
      </c>
      <c r="E203" s="207">
        <v>2022</v>
      </c>
      <c r="F203" s="208">
        <v>1.849</v>
      </c>
    </row>
    <row r="204" spans="1:6" s="106" customFormat="1" ht="67.5">
      <c r="A204" s="205" t="s">
        <v>1490</v>
      </c>
      <c r="B204" s="206">
        <v>108</v>
      </c>
      <c r="C204" s="206">
        <v>6</v>
      </c>
      <c r="D204" s="205" t="s">
        <v>1354</v>
      </c>
      <c r="E204" s="207">
        <v>2022</v>
      </c>
      <c r="F204" s="208">
        <v>1.7250000000000001</v>
      </c>
    </row>
    <row r="205" spans="1:6" s="106" customFormat="1" ht="56.25">
      <c r="A205" s="205" t="s">
        <v>1491</v>
      </c>
      <c r="B205" s="206">
        <v>108</v>
      </c>
      <c r="C205" s="206">
        <v>8</v>
      </c>
      <c r="D205" s="205" t="s">
        <v>1473</v>
      </c>
      <c r="E205" s="207">
        <v>2022</v>
      </c>
      <c r="F205" s="208">
        <v>1.3160000000000001</v>
      </c>
    </row>
    <row r="206" spans="1:6" s="106" customFormat="1" ht="56.25">
      <c r="A206" s="205" t="s">
        <v>1492</v>
      </c>
      <c r="B206" s="206">
        <v>89</v>
      </c>
      <c r="C206" s="206">
        <v>4</v>
      </c>
      <c r="D206" s="205" t="s">
        <v>1473</v>
      </c>
      <c r="E206" s="207">
        <v>2022</v>
      </c>
      <c r="F206" s="208">
        <v>1.2370000000000001</v>
      </c>
    </row>
    <row r="207" spans="1:6" s="106" customFormat="1" ht="67.5">
      <c r="A207" s="205" t="s">
        <v>1477</v>
      </c>
      <c r="B207" s="206">
        <v>108</v>
      </c>
      <c r="C207" s="206">
        <v>5</v>
      </c>
      <c r="D207" s="205" t="s">
        <v>1417</v>
      </c>
      <c r="E207" s="207">
        <v>2021</v>
      </c>
      <c r="F207" s="208">
        <v>1.0900000000000001</v>
      </c>
    </row>
    <row r="208" spans="1:6" s="106" customFormat="1" ht="67.5">
      <c r="A208" s="205" t="s">
        <v>1493</v>
      </c>
      <c r="B208" s="206">
        <v>57</v>
      </c>
      <c r="C208" s="206">
        <v>6</v>
      </c>
      <c r="D208" s="205" t="s">
        <v>1354</v>
      </c>
      <c r="E208" s="207">
        <v>2022</v>
      </c>
      <c r="F208" s="208">
        <v>1.05</v>
      </c>
    </row>
    <row r="209" spans="1:6" s="106" customFormat="1" ht="67.5">
      <c r="A209" s="205" t="s">
        <v>1494</v>
      </c>
      <c r="B209" s="206">
        <v>133</v>
      </c>
      <c r="C209" s="206">
        <v>4</v>
      </c>
      <c r="D209" s="205" t="s">
        <v>1417</v>
      </c>
      <c r="E209" s="207">
        <v>2019</v>
      </c>
      <c r="F209" s="208">
        <v>0.99</v>
      </c>
    </row>
    <row r="210" spans="1:6" s="106" customFormat="1" ht="67.5">
      <c r="A210" s="205" t="s">
        <v>1495</v>
      </c>
      <c r="B210" s="206">
        <v>159</v>
      </c>
      <c r="C210" s="206">
        <v>12</v>
      </c>
      <c r="D210" s="205" t="s">
        <v>1354</v>
      </c>
      <c r="E210" s="207">
        <v>2022</v>
      </c>
      <c r="F210" s="208">
        <v>0.98</v>
      </c>
    </row>
    <row r="211" spans="1:6" s="106" customFormat="1" ht="90">
      <c r="A211" s="205" t="s">
        <v>1496</v>
      </c>
      <c r="B211" s="206">
        <v>159</v>
      </c>
      <c r="C211" s="206">
        <v>6</v>
      </c>
      <c r="D211" s="205" t="s">
        <v>1417</v>
      </c>
      <c r="E211" s="207">
        <v>2022</v>
      </c>
      <c r="F211" s="208">
        <v>0.90600000000000003</v>
      </c>
    </row>
    <row r="212" spans="1:6" s="106" customFormat="1" ht="56.25">
      <c r="A212" s="205" t="s">
        <v>1497</v>
      </c>
      <c r="B212" s="206">
        <v>108</v>
      </c>
      <c r="C212" s="206">
        <v>6</v>
      </c>
      <c r="D212" s="205" t="s">
        <v>1498</v>
      </c>
      <c r="E212" s="207">
        <v>2022</v>
      </c>
      <c r="F212" s="208">
        <v>0.82199999999999995</v>
      </c>
    </row>
    <row r="213" spans="1:6" s="106" customFormat="1" ht="67.5">
      <c r="A213" s="205" t="s">
        <v>1488</v>
      </c>
      <c r="B213" s="206">
        <v>57</v>
      </c>
      <c r="C213" s="206">
        <v>6</v>
      </c>
      <c r="D213" s="205" t="s">
        <v>1417</v>
      </c>
      <c r="E213" s="207">
        <v>2020</v>
      </c>
      <c r="F213" s="208">
        <v>0.73</v>
      </c>
    </row>
    <row r="214" spans="1:6" s="106" customFormat="1" ht="67.5">
      <c r="A214" s="205" t="s">
        <v>1499</v>
      </c>
      <c r="B214" s="206">
        <v>89</v>
      </c>
      <c r="C214" s="206">
        <v>10</v>
      </c>
      <c r="D214" s="205" t="s">
        <v>1354</v>
      </c>
      <c r="E214" s="207">
        <v>2022</v>
      </c>
      <c r="F214" s="208">
        <v>0.68500000000000016</v>
      </c>
    </row>
    <row r="215" spans="1:6" s="106" customFormat="1" ht="67.5">
      <c r="A215" s="205" t="s">
        <v>1493</v>
      </c>
      <c r="B215" s="206">
        <v>57</v>
      </c>
      <c r="C215" s="206">
        <v>6</v>
      </c>
      <c r="D215" s="205" t="s">
        <v>1354</v>
      </c>
      <c r="E215" s="207">
        <v>2022</v>
      </c>
      <c r="F215" s="208">
        <v>0.62</v>
      </c>
    </row>
    <row r="216" spans="1:6" s="106" customFormat="1" ht="45">
      <c r="A216" s="205" t="s">
        <v>1500</v>
      </c>
      <c r="B216" s="206">
        <v>133</v>
      </c>
      <c r="C216" s="206">
        <v>5</v>
      </c>
      <c r="D216" s="205" t="s">
        <v>1417</v>
      </c>
      <c r="E216" s="207">
        <v>2020</v>
      </c>
      <c r="F216" s="208">
        <v>0.55500000000000016</v>
      </c>
    </row>
    <row r="217" spans="1:6" s="106" customFormat="1" ht="67.5">
      <c r="A217" s="205" t="s">
        <v>1501</v>
      </c>
      <c r="B217" s="206">
        <v>32</v>
      </c>
      <c r="C217" s="206">
        <v>4</v>
      </c>
      <c r="D217" s="205" t="s">
        <v>1417</v>
      </c>
      <c r="E217" s="207">
        <v>2022</v>
      </c>
      <c r="F217" s="208">
        <v>0.48</v>
      </c>
    </row>
    <row r="218" spans="1:6" s="106" customFormat="1" ht="67.5">
      <c r="A218" s="205" t="s">
        <v>1493</v>
      </c>
      <c r="B218" s="206">
        <v>57</v>
      </c>
      <c r="C218" s="206">
        <v>6</v>
      </c>
      <c r="D218" s="205" t="s">
        <v>1354</v>
      </c>
      <c r="E218" s="207">
        <v>2022</v>
      </c>
      <c r="F218" s="208">
        <v>0.45</v>
      </c>
    </row>
    <row r="219" spans="1:6" s="106" customFormat="1" ht="67.5">
      <c r="A219" s="205" t="s">
        <v>1502</v>
      </c>
      <c r="B219" s="206">
        <v>159</v>
      </c>
      <c r="C219" s="206">
        <v>10</v>
      </c>
      <c r="D219" s="205" t="s">
        <v>1354</v>
      </c>
      <c r="E219" s="207">
        <v>2022</v>
      </c>
      <c r="F219" s="208">
        <v>0.34500000000000003</v>
      </c>
    </row>
    <row r="220" spans="1:6" s="106" customFormat="1" ht="67.5">
      <c r="A220" s="205" t="s">
        <v>1503</v>
      </c>
      <c r="B220" s="206">
        <v>57</v>
      </c>
      <c r="C220" s="206">
        <v>6</v>
      </c>
      <c r="D220" s="205" t="s">
        <v>1417</v>
      </c>
      <c r="E220" s="207">
        <v>2022</v>
      </c>
      <c r="F220" s="208">
        <v>0.33300000000000002</v>
      </c>
    </row>
    <row r="221" spans="1:6" s="106" customFormat="1" ht="67.5">
      <c r="A221" s="205" t="s">
        <v>1504</v>
      </c>
      <c r="B221" s="206">
        <v>89</v>
      </c>
      <c r="C221" s="206">
        <v>4</v>
      </c>
      <c r="D221" s="205" t="s">
        <v>1417</v>
      </c>
      <c r="E221" s="207">
        <v>2022</v>
      </c>
      <c r="F221" s="208">
        <v>0.24</v>
      </c>
    </row>
  </sheetData>
  <sheetProtection selectLockedCells="1" selectUnlockedCells="1"/>
  <sortState ref="A3:K87">
    <sortCondition ref="A3"/>
  </sortState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прайс ТрубМет - трубы</vt:lpstr>
      <vt:lpstr>поступление</vt:lpstr>
      <vt:lpstr>распродажа 70 000 с ндс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Наташа Богдановская</dc:creator>
  <cp:lastModifiedBy>nata</cp:lastModifiedBy>
  <dcterms:created xsi:type="dcterms:W3CDTF">2025-01-28T05:01:51Z</dcterms:created>
  <dcterms:modified xsi:type="dcterms:W3CDTF">2025-01-28T05:01:51Z</dcterms:modified>
</cp:coreProperties>
</file>